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1980" windowWidth="15480" windowHeight="11640" tabRatio="957" activeTab="0"/>
  </bookViews>
  <sheets>
    <sheet name="Прил №1-мз" sheetId="1" r:id="rId1"/>
    <sheet name="Прил №1-1мз" sheetId="2" r:id="rId2"/>
    <sheet name="Прил №2-мз" sheetId="3" r:id="rId3"/>
    <sheet name="прил №4-мз" sheetId="4" r:id="rId4"/>
    <sheet name="Прил №6-мз" sheetId="5" r:id="rId5"/>
  </sheets>
  <definedNames>
    <definedName name="_xlnm.Print_Titles" localSheetId="1">'Прил №1-1мз'!$7:$10</definedName>
    <definedName name="_xlnm.Print_Titles" localSheetId="0">'Прил №1-мз'!$9:$12</definedName>
  </definedNames>
  <calcPr fullCalcOnLoad="1"/>
</workbook>
</file>

<file path=xl/sharedStrings.xml><?xml version="1.0" encoding="utf-8"?>
<sst xmlns="http://schemas.openxmlformats.org/spreadsheetml/2006/main" count="391" uniqueCount="183">
  <si>
    <t>Сравнительная эффективность</t>
  </si>
  <si>
    <t>№</t>
  </si>
  <si>
    <t>№ п/п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</si>
  <si>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</si>
  <si>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</si>
  <si>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</si>
  <si>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</si>
  <si>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</si>
  <si>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</si>
  <si>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</si>
  <si>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</si>
  <si>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</si>
  <si>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</si>
  <si>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</si>
  <si>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</si>
  <si>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</si>
  <si>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</si>
  <si>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</si>
  <si>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</si>
  <si>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</si>
  <si>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</si>
  <si>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</si>
  <si>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</si>
  <si>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</si>
  <si>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</si>
  <si>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</si>
  <si>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</si>
  <si>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</si>
  <si>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</si>
  <si>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</si>
  <si>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</si>
  <si>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</si>
  <si>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</si>
  <si>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</si>
  <si>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</si>
  <si>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</si>
  <si>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</si>
  <si>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</si>
  <si>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</si>
  <si>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</si>
  <si>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</si>
  <si>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</si>
  <si>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</si>
  <si>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</si>
  <si>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</si>
  <si>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</si>
  <si>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</si>
  <si>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Примечание: * созданные  в соответствии со ст. 38 №44-ФЗ от 05.04.2013 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</si>
  <si>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</si>
  <si>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</si>
  <si>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</si>
  <si>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</si>
  <si>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</si>
  <si>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</si>
  <si>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</si>
  <si>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</si>
  <si>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</si>
  <si>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</si>
  <si>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</si>
  <si>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</si>
  <si>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</si>
  <si>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</si>
  <si>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</si>
  <si>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</si>
  <si>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</si>
  <si>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</si>
  <si>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</si>
  <si>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</si>
  <si>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</si>
  <si>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</si>
  <si>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</si>
  <si>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</si>
  <si>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</si>
  <si>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</si>
  <si>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</si>
  <si>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</si>
  <si>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</si>
  <si>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</si>
  <si>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</si>
  <si>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</si>
  <si>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</si>
  <si>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</si>
  <si>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</si>
  <si>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</si>
  <si>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</si>
  <si>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</si>
  <si>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</si>
  <si>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</si>
  <si>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</si>
  <si>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</si>
  <si>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</si>
  <si>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</si>
  <si>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</si>
  <si>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</si>
  <si>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</si>
  <si>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</si>
  <si>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</si>
  <si>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</si>
  <si>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Всего размещено заказов у ед.поставщика (исполнителя, подрядчика) ст.93 ФЗ №44 (сумма строк 2.1-2.5)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</si>
  <si>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</si>
  <si>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</si>
  <si>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</si>
  <si>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</si>
  <si>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</si>
  <si>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</si>
  <si>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</si>
  <si>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</si>
  <si>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</si>
  <si>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</si>
  <si>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</si>
  <si>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</si>
  <si>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</si>
  <si>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</si>
  <si>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</si>
  <si>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</si>
  <si>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</si>
  <si>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Конкурс в электронной форме</t>
  </si>
  <si>
    <t>Запрос котировок в электронной форме</t>
  </si>
  <si>
    <t>1.8</t>
  </si>
  <si>
    <t>1.9</t>
  </si>
  <si>
    <t>Запрос предложений в электронной форме</t>
  </si>
  <si>
    <t>1.10</t>
  </si>
  <si>
    <t>Отмененные процедуры не учитываются и указываются только в графе 28</t>
  </si>
  <si>
    <t>Итого общая по закупкам 
(сумма строк 1.1 -1.10)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</si>
  <si>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</si>
  <si>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</si>
  <si>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</si>
  <si>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</si>
  <si>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</si>
  <si>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</si>
  <si>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</si>
  <si>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</si>
  <si>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</si>
  <si>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</si>
  <si>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</si>
  <si>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</si>
  <si>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</si>
  <si>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</si>
  <si>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</si>
  <si>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в т.ч. по п.25.1 ч.1</t>
  </si>
  <si>
    <t>2.7</t>
  </si>
  <si>
    <t>в т.ч. по п.25.2 ч.1</t>
  </si>
  <si>
    <t>2.8</t>
  </si>
  <si>
    <t>в т.ч. по п.25.3 ч.1</t>
  </si>
  <si>
    <t>2.9</t>
  </si>
  <si>
    <t>9</t>
  </si>
  <si>
    <t>12</t>
  </si>
  <si>
    <t>указать ГРБС</t>
  </si>
  <si>
    <t>** контракты указаные в стр.2.5- 2.8 не указываются по строкам 1.1-1.9</t>
  </si>
  <si>
    <r>
      <t>Количество</t>
    </r>
    <r>
      <rPr>
        <sz val="12"/>
        <color indexed="10"/>
        <rFont val="Times New Roman"/>
        <family val="1"/>
      </rPr>
      <t>*</t>
    </r>
  </si>
  <si>
    <t>Предложенная цена контрактов (с единственной допущенной заявкой; с ед.поданной и допущенной), тыс.руб.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</si>
  <si>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2019 году.  Объявленные - все закупки, которые были объявлены в  2019 году , а завершенные - это закупки, по которым процедура определения поставщика была завершена в 2019 году (включая закупки размещенные в 2018 году, но завершенные в 2019 году)</t>
    </r>
  </si>
  <si>
    <t>В ДАННОМ ПРИЛОЖЕНИИ СОВМЕСТНЫЕ ЗАКУПКИ НЕ УЧИТЫВАЮСЯ НИГДЕ (НИ ПО СУММЕ, НИ ПО КОЛ-ВУ)</t>
  </si>
  <si>
    <t>Количество заключенных контрактов (договоров)  в 2019 году</t>
  </si>
  <si>
    <t>Общая сумма заключенных контрактов (договоров) в 2019 году</t>
  </si>
  <si>
    <t>Оплаченная сумма по контрактам (договорам)* в  2019 г.</t>
  </si>
  <si>
    <t>Заключено в 2019 году</t>
  </si>
  <si>
    <t>Оплачено* в  2019 г.</t>
  </si>
  <si>
    <t>Всего заключено в 2019 году  контрактов с СМП, СОНО***</t>
  </si>
  <si>
    <t>Всего оплачено в 2019 году по контраткам (договорам) заключенным с СМП, СОНО***</t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</si>
  <si>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2019 году, независимо от года заключения </t>
    </r>
  </si>
  <si>
    <t>*в графе 2 не учитывается информация по совместным закупкам</t>
  </si>
  <si>
    <t>Приложение № 4-мз</t>
  </si>
  <si>
    <t>Приложение №6-мз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</si>
  <si>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№126н от 04.06.2018</t>
  </si>
  <si>
    <t>Всего заключено в 2019 году контрактов с привлечением субподрядчиков, соисполнителей из числа СМП, СОНО****</t>
  </si>
  <si>
    <t>Всего оплачено в 2019 году по контраткам (договорам) заключенным с привлечением субподрядчиков, соисполнителей из числа СМП, СОНО****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</si>
  <si>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2019 год*****</t>
    </r>
  </si>
  <si>
    <r>
      <t xml:space="preserve">*****  в графах 6, 8, 10, 12 указывается сумма доведенных средств на закупку ТРУ на 2019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</si>
  <si>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>****</t>
  </si>
  <si>
    <t>указывается в  соттветствии со ст.30 44-ФЗ (т.е. указывается объем привлечения СМП и СОНО в тыс. руб.)</t>
  </si>
  <si>
    <t>*** указывается в  соттветствии со ст.30 44-ФЗ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</si>
  <si>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9 месяцев </t>
    </r>
    <r>
      <rPr>
        <b/>
        <sz val="12"/>
        <color indexed="8"/>
        <rFont val="Times New Roman"/>
        <family val="1"/>
      </rPr>
      <t>2019 года</t>
    </r>
  </si>
  <si>
    <r>
      <t xml:space="preserve">Информация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9 месяцев </t>
    </r>
    <r>
      <rPr>
        <b/>
        <sz val="12"/>
        <color indexed="8"/>
        <rFont val="Times New Roman"/>
        <family val="1"/>
      </rPr>
      <t>2019 года</t>
    </r>
  </si>
  <si>
    <t>Информация* по контрактам за 9 месяцев 2019 года</t>
  </si>
  <si>
    <t>Информация по контрактным службам (контрактным управляющим)*  по состоянию на 01.10.2019 года</t>
  </si>
  <si>
    <t>Информация по предоставлению преимуществ в соответствии с Законом о контрактной системе по состоянию на 01.10.2019 г.</t>
  </si>
  <si>
    <t>указать МО</t>
  </si>
  <si>
    <t>МО г. Новокузнецк</t>
  </si>
  <si>
    <t>смешанная</t>
  </si>
  <si>
    <t xml:space="preserve"> указать МО</t>
  </si>
  <si>
    <t>48</t>
  </si>
  <si>
    <t>г. Новокузнецк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</si>
</sst>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dd\.mm\.yyyy"/>
    <numFmt numFmtId="192" formatCode="#,##0.00_р_."/>
    <numFmt numFmtId="193" formatCode="000000"/>
    <numFmt numFmtId="194" formatCode="#,##0.00&quot;р.&quot;"/>
    <numFmt numFmtId="195" formatCode="#,##0.00\ _р_."/>
    <numFmt numFmtId="196" formatCode="dd/mm/yy;@"/>
    <numFmt numFmtId="197" formatCode="0.0000"/>
    <numFmt numFmtId="198" formatCode="0;[Red]0"/>
    <numFmt numFmtId="199" formatCode="###,###,##0.00"/>
    <numFmt numFmtId="200" formatCode="0000"/>
    <numFmt numFmtId="201" formatCode="#,##0.00[$р.-419]"/>
  </numFmts>
  <fonts count="7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9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5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5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9" applyNumberFormat="1" applyFont="1" applyProtection="1">
      <alignment wrapText="1"/>
      <protection locked="0"/>
    </xf>
    <xf numFmtId="0" fontId="5" fillId="0" borderId="0" xfId="59" applyFont="1" applyProtection="1">
      <alignment wrapText="1"/>
      <protection locked="0"/>
    </xf>
    <xf numFmtId="0" fontId="11" fillId="0" borderId="0" xfId="59" applyFont="1" applyBorder="1" applyAlignment="1" applyProtection="1">
      <alignment horizontal="center" vertical="top" wrapText="1"/>
      <protection locked="0"/>
    </xf>
    <xf numFmtId="0" fontId="4" fillId="0" borderId="0" xfId="59" applyFont="1" applyBorder="1" applyAlignment="1" applyProtection="1">
      <alignment horizontal="center" vertical="top" wrapText="1"/>
      <protection locked="0"/>
    </xf>
    <xf numFmtId="3" fontId="12" fillId="33" borderId="10" xfId="59" applyNumberFormat="1" applyFont="1" applyFill="1" applyBorder="1" applyAlignment="1" applyProtection="1">
      <alignment horizontal="center" vertical="center" wrapText="1"/>
      <protection locked="0"/>
    </xf>
    <xf numFmtId="190" fontId="13" fillId="33" borderId="10" xfId="59" applyNumberFormat="1" applyFont="1" applyFill="1" applyBorder="1" applyAlignment="1" applyProtection="1">
      <alignment horizontal="center" vertical="center" wrapText="1"/>
      <protection/>
    </xf>
    <xf numFmtId="3" fontId="12" fillId="33" borderId="10" xfId="59" applyNumberFormat="1" applyFont="1" applyFill="1" applyBorder="1" applyAlignment="1" applyProtection="1">
      <alignment horizontal="center" vertical="center" wrapText="1"/>
      <protection/>
    </xf>
    <xf numFmtId="3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9" applyNumberFormat="1" applyFont="1" applyFill="1" applyBorder="1" applyAlignment="1" applyProtection="1">
      <alignment horizontal="center" vertical="center" wrapText="1"/>
      <protection/>
    </xf>
    <xf numFmtId="3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9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9" applyNumberFormat="1" applyFont="1" applyFill="1" applyBorder="1" applyAlignment="1" applyProtection="1">
      <alignment horizontal="center" vertical="center" wrapText="1"/>
      <protection/>
    </xf>
    <xf numFmtId="4" fontId="13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49" fontId="5" fillId="0" borderId="0" xfId="59" applyNumberFormat="1" applyFont="1" applyProtection="1">
      <alignment wrapText="1"/>
      <protection locked="0"/>
    </xf>
    <xf numFmtId="0" fontId="5" fillId="0" borderId="0" xfId="59" applyFont="1" applyAlignment="1" applyProtection="1">
      <alignment/>
      <protection locked="0"/>
    </xf>
    <xf numFmtId="0" fontId="7" fillId="0" borderId="0" xfId="59" applyFont="1" applyBorder="1" applyAlignment="1" applyProtection="1">
      <alignment horizontal="right" vertical="top" wrapText="1"/>
      <protection locked="0"/>
    </xf>
    <xf numFmtId="0" fontId="65" fillId="0" borderId="0" xfId="59" applyFont="1" applyAlignment="1" applyProtection="1">
      <alignment vertical="top"/>
      <protection locked="0"/>
    </xf>
    <xf numFmtId="49" fontId="1" fillId="0" borderId="0" xfId="59" applyNumberFormat="1" applyFont="1" applyBorder="1" applyAlignment="1" applyProtection="1">
      <alignment horizontal="center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3" fontId="3" fillId="0" borderId="0" xfId="59" applyNumberFormat="1" applyFont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66" fillId="0" borderId="10" xfId="59" applyFont="1" applyFill="1" applyBorder="1" applyAlignment="1" applyProtection="1">
      <alignment horizontal="center" vertical="center" wrapText="1"/>
      <protection locked="0"/>
    </xf>
    <xf numFmtId="49" fontId="2" fillId="0" borderId="12" xfId="59" applyNumberFormat="1" applyFont="1" applyBorder="1" applyAlignment="1" applyProtection="1">
      <alignment horizontal="center" vertical="center" wrapText="1"/>
      <protection locked="0"/>
    </xf>
    <xf numFmtId="49" fontId="2" fillId="0" borderId="10" xfId="59" applyNumberFormat="1" applyFont="1" applyBorder="1" applyAlignment="1" applyProtection="1">
      <alignment horizontal="center" vertical="center" wrapText="1"/>
      <protection locked="0"/>
    </xf>
    <xf numFmtId="0" fontId="67" fillId="34" borderId="10" xfId="59" applyFont="1" applyFill="1" applyBorder="1" applyAlignment="1" applyProtection="1">
      <alignment horizontal="center" vertical="center" wrapText="1"/>
      <protection locked="0"/>
    </xf>
    <xf numFmtId="49" fontId="1" fillId="0" borderId="10" xfId="59" applyNumberFormat="1" applyFont="1" applyBorder="1" applyAlignment="1" applyProtection="1">
      <alignment horizontal="center" vertical="center" wrapText="1"/>
      <protection locked="0"/>
    </xf>
    <xf numFmtId="0" fontId="3" fillId="33" borderId="10" xfId="59" applyFont="1" applyFill="1" applyBorder="1" applyAlignment="1" applyProtection="1">
      <alignment horizontal="left" vertical="center" wrapText="1"/>
      <protection locked="0"/>
    </xf>
    <xf numFmtId="0" fontId="4" fillId="0" borderId="10" xfId="59" applyFont="1" applyFill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 locked="0"/>
    </xf>
    <xf numFmtId="0" fontId="5" fillId="0" borderId="10" xfId="59" applyFont="1" applyBorder="1" applyProtection="1">
      <alignment wrapText="1"/>
      <protection locked="0"/>
    </xf>
    <xf numFmtId="49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9" applyFont="1" applyFill="1" applyBorder="1" applyAlignment="1" applyProtection="1">
      <alignment horizontal="left" vertical="center" wrapText="1"/>
      <protection locked="0"/>
    </xf>
    <xf numFmtId="0" fontId="66" fillId="0" borderId="10" xfId="59" applyFont="1" applyFill="1" applyBorder="1" applyAlignment="1" applyProtection="1">
      <alignment horizontal="left" vertical="center" wrapText="1"/>
      <protection locked="0"/>
    </xf>
    <xf numFmtId="0" fontId="5" fillId="0" borderId="0" xfId="59" applyFont="1" applyFill="1" applyProtection="1">
      <alignment wrapText="1"/>
      <protection locked="0"/>
    </xf>
    <xf numFmtId="0" fontId="2" fillId="0" borderId="10" xfId="59" applyFont="1" applyBorder="1" applyAlignment="1" applyProtection="1">
      <alignment horizontal="left" vertical="center" wrapText="1"/>
      <protection locked="0"/>
    </xf>
    <xf numFmtId="0" fontId="2" fillId="34" borderId="13" xfId="59" applyFont="1" applyFill="1" applyBorder="1" applyAlignment="1" applyProtection="1">
      <alignment horizontal="left" vertical="center" wrapText="1"/>
      <protection locked="0"/>
    </xf>
    <xf numFmtId="0" fontId="10" fillId="33" borderId="10" xfId="59" applyFont="1" applyFill="1" applyBorder="1" applyAlignment="1" applyProtection="1">
      <alignment horizontal="left" vertical="center" wrapText="1"/>
      <protection locked="0"/>
    </xf>
    <xf numFmtId="3" fontId="3" fillId="33" borderId="10" xfId="59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9" applyNumberFormat="1" applyFont="1" applyAlignment="1" applyProtection="1">
      <alignment/>
      <protection locked="0"/>
    </xf>
    <xf numFmtId="0" fontId="5" fillId="0" borderId="0" xfId="59" applyFont="1" applyAlignment="1" applyProtection="1">
      <alignment horizontal="left"/>
      <protection locked="0"/>
    </xf>
    <xf numFmtId="0" fontId="5" fillId="0" borderId="0" xfId="59" applyFont="1" applyAlignment="1" applyProtection="1">
      <alignment wrapText="1"/>
      <protection locked="0"/>
    </xf>
    <xf numFmtId="0" fontId="15" fillId="33" borderId="10" xfId="59" applyFont="1" applyFill="1" applyBorder="1" applyAlignment="1" applyProtection="1">
      <alignment horizontal="center" vertical="center" wrapText="1"/>
      <protection/>
    </xf>
    <xf numFmtId="3" fontId="15" fillId="33" borderId="10" xfId="59" applyNumberFormat="1" applyFont="1" applyFill="1" applyBorder="1" applyAlignment="1" applyProtection="1">
      <alignment horizontal="center" vertical="center" wrapText="1"/>
      <protection/>
    </xf>
    <xf numFmtId="3" fontId="3" fillId="33" borderId="10" xfId="59" applyNumberFormat="1" applyFont="1" applyFill="1" applyBorder="1" applyAlignment="1" applyProtection="1">
      <alignment horizontal="center" vertical="center" wrapText="1"/>
      <protection/>
    </xf>
    <xf numFmtId="0" fontId="3" fillId="33" borderId="10" xfId="59" applyFont="1" applyFill="1" applyBorder="1" applyAlignment="1" applyProtection="1">
      <alignment horizontal="center" vertical="center" wrapText="1"/>
      <protection/>
    </xf>
    <xf numFmtId="4" fontId="12" fillId="33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49" fontId="14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left" vertical="center" wrapText="1"/>
      <protection locked="0"/>
    </xf>
    <xf numFmtId="190" fontId="13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59" applyFont="1" applyFill="1" applyBorder="1" applyProtection="1">
      <alignment wrapText="1"/>
      <protection locked="0"/>
    </xf>
    <xf numFmtId="3" fontId="5" fillId="0" borderId="0" xfId="59" applyNumberFormat="1" applyFont="1" applyProtection="1">
      <alignment wrapText="1"/>
      <protection locked="0"/>
    </xf>
    <xf numFmtId="49" fontId="17" fillId="0" borderId="0" xfId="59" applyNumberFormat="1" applyFont="1" applyAlignment="1" applyProtection="1">
      <alignment horizontal="left" wrapText="1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5" fillId="0" borderId="0" xfId="59" applyNumberFormat="1" applyFont="1" applyFill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49" fontId="68" fillId="0" borderId="0" xfId="59" applyNumberFormat="1" applyFont="1" applyFill="1" applyAlignment="1" applyProtection="1">
      <alignment horizontal="left"/>
      <protection locked="0"/>
    </xf>
    <xf numFmtId="0" fontId="6" fillId="0" borderId="0" xfId="59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59" applyFont="1" applyProtection="1">
      <alignment wrapText="1"/>
      <protection/>
    </xf>
    <xf numFmtId="49" fontId="17" fillId="0" borderId="10" xfId="0" applyNumberFormat="1" applyFont="1" applyFill="1" applyBorder="1" applyAlignment="1" applyProtection="1">
      <alignment/>
      <protection locked="0"/>
    </xf>
    <xf numFmtId="49" fontId="17" fillId="0" borderId="10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4" fontId="15" fillId="0" borderId="10" xfId="59" applyNumberFormat="1" applyFont="1" applyBorder="1" applyAlignment="1" applyProtection="1">
      <alignment horizontal="center" vertical="center" wrapText="1"/>
      <protection locked="0"/>
    </xf>
    <xf numFmtId="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Fill="1" applyBorder="1" applyAlignment="1" applyProtection="1">
      <alignment horizontal="center" vertical="center" wrapText="1"/>
      <protection locked="0"/>
    </xf>
    <xf numFmtId="4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49" fontId="17" fillId="0" borderId="0" xfId="59" applyNumberFormat="1" applyFont="1" applyAlignment="1" applyProtection="1">
      <alignment horizontal="left" wrapText="1"/>
      <protection locked="0"/>
    </xf>
    <xf numFmtId="11" fontId="5" fillId="0" borderId="0" xfId="59" applyNumberFormat="1" applyFont="1" applyFill="1" applyAlignment="1" applyProtection="1">
      <alignment horizontal="left" wrapText="1"/>
      <protection locked="0"/>
    </xf>
    <xf numFmtId="0" fontId="69" fillId="0" borderId="0" xfId="59" applyFont="1" applyAlignment="1" applyProtection="1">
      <alignment horizontal="left" wrapText="1"/>
      <protection locked="0"/>
    </xf>
    <xf numFmtId="0" fontId="4" fillId="0" borderId="14" xfId="59" applyFont="1" applyFill="1" applyBorder="1" applyAlignment="1" applyProtection="1">
      <alignment horizontal="center" vertical="center" wrapText="1"/>
      <protection locked="0"/>
    </xf>
    <xf numFmtId="0" fontId="4" fillId="0" borderId="15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 applyProtection="1">
      <alignment horizontal="left" wrapText="1"/>
      <protection locked="0"/>
    </xf>
    <xf numFmtId="0" fontId="4" fillId="0" borderId="10" xfId="59" applyFont="1" applyBorder="1" applyAlignment="1" applyProtection="1">
      <alignment horizontal="center" vertical="center" wrapText="1"/>
      <protection locked="0"/>
    </xf>
    <xf numFmtId="0" fontId="4" fillId="0" borderId="14" xfId="59" applyFont="1" applyBorder="1" applyAlignment="1" applyProtection="1">
      <alignment horizontal="center" vertical="center" wrapText="1"/>
      <protection locked="0"/>
    </xf>
    <xf numFmtId="0" fontId="4" fillId="0" borderId="12" xfId="59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49" fontId="5" fillId="0" borderId="0" xfId="59" applyNumberFormat="1" applyFont="1" applyFill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49" fontId="2" fillId="0" borderId="10" xfId="59" applyNumberFormat="1" applyFont="1" applyBorder="1" applyAlignment="1" applyProtection="1">
      <alignment horizontal="center" vertical="center" wrapText="1"/>
      <protection locked="0"/>
    </xf>
    <xf numFmtId="0" fontId="11" fillId="0" borderId="0" xfId="59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left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70" fillId="0" borderId="10" xfId="59" applyFont="1" applyBorder="1" applyAlignment="1" applyProtection="1">
      <alignment horizontal="center" vertical="center" wrapText="1"/>
      <protection locked="0"/>
    </xf>
    <xf numFmtId="49" fontId="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9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9" applyFont="1" applyFill="1" applyBorder="1" applyAlignment="1" applyProtection="1">
      <alignment horizontal="center" vertical="center" wrapText="1"/>
      <protection locked="0"/>
    </xf>
    <xf numFmtId="0" fontId="3" fillId="0" borderId="17" xfId="59" applyFont="1" applyFill="1" applyBorder="1" applyAlignment="1" applyProtection="1">
      <alignment horizontal="center" vertical="center" wrapText="1"/>
      <protection locked="0"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0" fontId="3" fillId="0" borderId="19" xfId="59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horizontal="center" vertical="center" wrapText="1"/>
      <protection locked="0"/>
    </xf>
    <xf numFmtId="0" fontId="3" fillId="0" borderId="20" xfId="59" applyFont="1" applyFill="1" applyBorder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 vertical="top" wrapText="1"/>
      <protection locked="0"/>
    </xf>
    <xf numFmtId="0" fontId="65" fillId="0" borderId="11" xfId="59" applyFont="1" applyBorder="1" applyAlignment="1" applyProtection="1">
      <alignment horizontal="center" vertical="top"/>
      <protection locked="0"/>
    </xf>
    <xf numFmtId="0" fontId="4" fillId="0" borderId="0" xfId="59" applyFont="1" applyBorder="1" applyAlignment="1" applyProtection="1">
      <alignment horizontal="center" vertical="top" wrapText="1"/>
      <protection locked="0"/>
    </xf>
    <xf numFmtId="0" fontId="3" fillId="0" borderId="14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 wrapText="1"/>
    </xf>
    <xf numFmtId="0" fontId="65" fillId="0" borderId="11" xfId="0" applyFont="1" applyBorder="1" applyAlignment="1">
      <alignment horizontal="center" vertical="top"/>
    </xf>
    <xf numFmtId="49" fontId="68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4" xfId="54"/>
    <cellStyle name="Обычный 14" xfId="55"/>
    <cellStyle name="Обычный 17" xfId="56"/>
    <cellStyle name="Обычный 2" xfId="57"/>
    <cellStyle name="Обычный 21" xfId="58"/>
    <cellStyle name="Обычный 3" xfId="59"/>
    <cellStyle name="Обычный 36" xfId="60"/>
    <cellStyle name="Обычный 36 2" xfId="61"/>
    <cellStyle name="Обычный 38" xfId="62"/>
    <cellStyle name="Обычный 4" xfId="63"/>
    <cellStyle name="Обычный 40" xfId="64"/>
    <cellStyle name="Обычный 41" xfId="65"/>
    <cellStyle name="Обычный 49" xfId="66"/>
    <cellStyle name="Обычный 5" xfId="67"/>
    <cellStyle name="Обычный 54" xfId="68"/>
    <cellStyle name="Обычный 56" xfId="69"/>
    <cellStyle name="Обычный 6" xfId="70"/>
    <cellStyle name="Обычный 67" xfId="71"/>
    <cellStyle name="Обычный 7" xfId="72"/>
    <cellStyle name="Обычный 70" xfId="73"/>
    <cellStyle name="Обычный 76" xfId="74"/>
    <cellStyle name="Обычный 77" xfId="75"/>
    <cellStyle name="Обычный 78" xfId="76"/>
    <cellStyle name="Обычный 79" xfId="77"/>
    <cellStyle name="Обычный 83" xfId="78"/>
    <cellStyle name="Обычный 84" xfId="79"/>
    <cellStyle name="Обычный 86" xfId="80"/>
    <cellStyle name="Обычный 87" xfId="81"/>
    <cellStyle name="Обычный 88" xfId="82"/>
    <cellStyle name="Обычный 89" xfId="83"/>
    <cellStyle name="Обычный 9" xfId="84"/>
    <cellStyle name="Обычный 90" xfId="85"/>
    <cellStyle name="Обычный 91" xfId="86"/>
    <cellStyle name="Обычный 92" xfId="87"/>
    <cellStyle name="Обычный 93" xfId="88"/>
    <cellStyle name="Обычный 96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2 2" xfId="96"/>
    <cellStyle name="Процентный 2 3" xfId="97"/>
    <cellStyle name="Процентный 2 4" xfId="98"/>
    <cellStyle name="Процентный 3" xfId="99"/>
    <cellStyle name="Процентный 3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Финансовый 3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zoomScalePageLayoutView="0" workbookViewId="0" topLeftCell="A1">
      <selection activeCell="AA25" sqref="AA25"/>
    </sheetView>
  </sheetViews>
  <sheetFormatPr defaultColWidth="9.140625" defaultRowHeight="12.75"/>
  <cols>
    <col min="1" max="1" width="6.28125" style="58" customWidth="1"/>
    <col min="2" max="2" width="30.8515625" style="44" customWidth="1"/>
    <col min="3" max="3" width="7.140625" style="44" customWidth="1"/>
    <col min="4" max="4" width="8.00390625" style="44" customWidth="1"/>
    <col min="5" max="5" width="7.140625" style="44" customWidth="1"/>
    <col min="6" max="6" width="8.421875" style="44" customWidth="1"/>
    <col min="7" max="7" width="7.8515625" style="44" customWidth="1"/>
    <col min="8" max="8" width="5.8515625" style="44" customWidth="1"/>
    <col min="9" max="9" width="8.8515625" style="44" customWidth="1"/>
    <col min="10" max="10" width="7.57421875" style="44" customWidth="1"/>
    <col min="11" max="11" width="6.7109375" style="44" customWidth="1"/>
    <col min="12" max="12" width="6.00390625" style="44" customWidth="1"/>
    <col min="13" max="14" width="6.421875" style="44" customWidth="1"/>
    <col min="15" max="15" width="7.7109375" style="44" customWidth="1"/>
    <col min="16" max="16" width="8.140625" style="44" customWidth="1"/>
    <col min="17" max="17" width="8.421875" style="44" customWidth="1"/>
    <col min="18" max="18" width="10.140625" style="44" customWidth="1"/>
    <col min="19" max="19" width="11.28125" style="44" customWidth="1"/>
    <col min="20" max="20" width="9.28125" style="44" customWidth="1"/>
    <col min="21" max="21" width="9.8515625" style="44" customWidth="1"/>
    <col min="22" max="22" width="8.421875" style="44" customWidth="1"/>
    <col min="23" max="23" width="11.28125" style="44" customWidth="1"/>
    <col min="24" max="24" width="10.57421875" style="44" customWidth="1"/>
    <col min="25" max="26" width="13.00390625" style="44" customWidth="1"/>
    <col min="27" max="27" width="17.28125" style="44" customWidth="1"/>
    <col min="28" max="28" width="9.421875" style="44" customWidth="1"/>
    <col min="29" max="16384" width="9.140625" style="44" customWidth="1"/>
  </cols>
  <sheetData>
    <row r="1" spans="1:28" s="11" customFormat="1" ht="12.75" customHeight="1">
      <c r="A1" s="16"/>
      <c r="AA1" s="92" t="s">
        <v>22</v>
      </c>
      <c r="AB1" s="92"/>
    </row>
    <row r="2" spans="1:21" s="11" customFormat="1" ht="15.75">
      <c r="A2" s="10"/>
      <c r="B2" s="141" t="s">
        <v>172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s="13" customFormat="1" ht="15.75" customHeight="1">
      <c r="A3" s="12"/>
      <c r="C3" s="14"/>
      <c r="D3" s="14"/>
      <c r="E3" s="14"/>
      <c r="F3" s="14"/>
      <c r="G3" s="14"/>
      <c r="H3" s="14" t="s">
        <v>15</v>
      </c>
      <c r="I3" s="142" t="s">
        <v>178</v>
      </c>
      <c r="J3" s="142"/>
      <c r="K3" s="142"/>
      <c r="L3" s="142"/>
      <c r="M3" s="142"/>
      <c r="N3" s="142"/>
      <c r="O3" s="142"/>
      <c r="P3" s="14"/>
      <c r="Q3" s="14"/>
      <c r="R3" s="14"/>
      <c r="S3" s="14"/>
      <c r="T3" s="14"/>
      <c r="U3" s="14"/>
    </row>
    <row r="4" spans="1:21" s="11" customFormat="1" ht="15.75" customHeight="1">
      <c r="A4" s="10"/>
      <c r="B4" s="15"/>
      <c r="C4" s="15"/>
      <c r="D4" s="15"/>
      <c r="E4" s="15"/>
      <c r="F4" s="15"/>
      <c r="G4" s="15"/>
      <c r="H4" s="148" t="s">
        <v>177</v>
      </c>
      <c r="I4" s="148"/>
      <c r="J4" s="148"/>
      <c r="K4" s="148"/>
      <c r="L4" s="148"/>
      <c r="M4" s="148"/>
      <c r="N4" s="148"/>
      <c r="O4" s="148"/>
      <c r="P4" s="148"/>
      <c r="Q4" s="15"/>
      <c r="R4" s="15"/>
      <c r="S4" s="15"/>
      <c r="T4" s="15"/>
      <c r="U4" s="15"/>
    </row>
    <row r="5" spans="1:20" s="11" customFormat="1" ht="12.75">
      <c r="A5" s="16"/>
      <c r="B5" s="17" t="s">
        <v>14</v>
      </c>
      <c r="C5" s="18"/>
      <c r="D5" s="18"/>
      <c r="E5" s="149" t="s">
        <v>179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8"/>
      <c r="Q5" s="18"/>
      <c r="R5" s="18"/>
      <c r="S5" s="18"/>
      <c r="T5" s="18"/>
    </row>
    <row r="6" spans="1:15" s="11" customFormat="1" ht="12.75" customHeight="1">
      <c r="A6" s="16"/>
      <c r="E6" s="136" t="s">
        <v>91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27" ht="15.75" customHeight="1">
      <c r="A7" s="43"/>
      <c r="B7" s="45"/>
      <c r="C7" s="147"/>
      <c r="D7" s="147"/>
      <c r="E7" s="147"/>
      <c r="F7" s="147"/>
      <c r="G7" s="147"/>
      <c r="H7" s="147"/>
      <c r="I7" s="147"/>
      <c r="J7" s="147"/>
      <c r="K7" s="46"/>
      <c r="L7" s="46"/>
      <c r="M7" s="46"/>
      <c r="N7" s="46"/>
      <c r="O7" s="46"/>
      <c r="P7" s="46"/>
      <c r="Q7" s="46"/>
      <c r="R7" s="46"/>
      <c r="S7" s="46"/>
      <c r="T7" s="46"/>
      <c r="U7" s="45"/>
      <c r="V7" s="45"/>
      <c r="W7" s="45"/>
      <c r="X7" s="45"/>
      <c r="Y7" s="45"/>
      <c r="Z7" s="45"/>
      <c r="AA7" s="11" t="s">
        <v>35</v>
      </c>
    </row>
    <row r="8" spans="1:26" ht="12.75">
      <c r="A8" s="43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8" ht="21.75" customHeight="1">
      <c r="A9" s="146" t="s">
        <v>1</v>
      </c>
      <c r="B9" s="138" t="s">
        <v>69</v>
      </c>
      <c r="C9" s="135" t="s">
        <v>38</v>
      </c>
      <c r="D9" s="135"/>
      <c r="E9" s="135" t="s">
        <v>100</v>
      </c>
      <c r="F9" s="135"/>
      <c r="G9" s="135" t="s">
        <v>19</v>
      </c>
      <c r="H9" s="135" t="s">
        <v>18</v>
      </c>
      <c r="I9" s="135"/>
      <c r="J9" s="135"/>
      <c r="K9" s="135"/>
      <c r="L9" s="135"/>
      <c r="M9" s="135"/>
      <c r="N9" s="135"/>
      <c r="O9" s="132" t="s">
        <v>28</v>
      </c>
      <c r="P9" s="135" t="s">
        <v>93</v>
      </c>
      <c r="Q9" s="135"/>
      <c r="R9" s="135"/>
      <c r="S9" s="135"/>
      <c r="T9" s="135"/>
      <c r="U9" s="135"/>
      <c r="V9" s="135"/>
      <c r="W9" s="132" t="s">
        <v>150</v>
      </c>
      <c r="X9" s="135" t="s">
        <v>48</v>
      </c>
      <c r="Y9" s="138" t="s">
        <v>0</v>
      </c>
      <c r="Z9" s="138"/>
      <c r="AA9" s="132" t="s">
        <v>101</v>
      </c>
      <c r="AB9" s="132" t="s">
        <v>102</v>
      </c>
    </row>
    <row r="10" spans="1:28" ht="12.75">
      <c r="A10" s="146"/>
      <c r="B10" s="138"/>
      <c r="C10" s="135"/>
      <c r="D10" s="135"/>
      <c r="E10" s="135"/>
      <c r="F10" s="135"/>
      <c r="G10" s="135"/>
      <c r="H10" s="135" t="s">
        <v>39</v>
      </c>
      <c r="I10" s="135" t="s">
        <v>40</v>
      </c>
      <c r="J10" s="135" t="s">
        <v>11</v>
      </c>
      <c r="K10" s="135"/>
      <c r="L10" s="135"/>
      <c r="M10" s="135"/>
      <c r="N10" s="135"/>
      <c r="O10" s="133"/>
      <c r="P10" s="135" t="s">
        <v>39</v>
      </c>
      <c r="Q10" s="135" t="s">
        <v>40</v>
      </c>
      <c r="R10" s="135" t="s">
        <v>11</v>
      </c>
      <c r="S10" s="135"/>
      <c r="T10" s="135"/>
      <c r="U10" s="135"/>
      <c r="V10" s="135"/>
      <c r="W10" s="133"/>
      <c r="X10" s="135"/>
      <c r="Y10" s="138" t="s">
        <v>35</v>
      </c>
      <c r="Z10" s="139" t="s">
        <v>12</v>
      </c>
      <c r="AA10" s="133"/>
      <c r="AB10" s="133"/>
    </row>
    <row r="11" spans="1:28" ht="101.25" customHeight="1">
      <c r="A11" s="146"/>
      <c r="B11" s="138"/>
      <c r="C11" s="93" t="s">
        <v>39</v>
      </c>
      <c r="D11" s="93" t="s">
        <v>43</v>
      </c>
      <c r="E11" s="93" t="s">
        <v>42</v>
      </c>
      <c r="F11" s="93" t="s">
        <v>103</v>
      </c>
      <c r="G11" s="135"/>
      <c r="H11" s="135"/>
      <c r="I11" s="135"/>
      <c r="J11" s="93" t="s">
        <v>29</v>
      </c>
      <c r="K11" s="93" t="s">
        <v>104</v>
      </c>
      <c r="L11" s="93" t="s">
        <v>105</v>
      </c>
      <c r="M11" s="93" t="s">
        <v>106</v>
      </c>
      <c r="N11" s="93" t="s">
        <v>107</v>
      </c>
      <c r="O11" s="134"/>
      <c r="P11" s="135"/>
      <c r="Q11" s="135"/>
      <c r="R11" s="93" t="s">
        <v>108</v>
      </c>
      <c r="S11" s="93" t="s">
        <v>109</v>
      </c>
      <c r="T11" s="93" t="s">
        <v>110</v>
      </c>
      <c r="U11" s="93" t="s">
        <v>111</v>
      </c>
      <c r="V11" s="93" t="s">
        <v>112</v>
      </c>
      <c r="W11" s="134"/>
      <c r="X11" s="135"/>
      <c r="Y11" s="138"/>
      <c r="Z11" s="140"/>
      <c r="AA11" s="134"/>
      <c r="AB11" s="134"/>
    </row>
    <row r="12" spans="1:28" s="97" customFormat="1" ht="30" customHeight="1">
      <c r="A12" s="94">
        <v>1</v>
      </c>
      <c r="B12" s="73">
        <v>2</v>
      </c>
      <c r="C12" s="73">
        <v>3</v>
      </c>
      <c r="D12" s="73">
        <v>4</v>
      </c>
      <c r="E12" s="73">
        <v>5</v>
      </c>
      <c r="F12" s="73">
        <v>6</v>
      </c>
      <c r="G12" s="73">
        <v>7</v>
      </c>
      <c r="H12" s="73">
        <v>8</v>
      </c>
      <c r="I12" s="95" t="s">
        <v>124</v>
      </c>
      <c r="J12" s="73">
        <v>10</v>
      </c>
      <c r="K12" s="73">
        <v>11</v>
      </c>
      <c r="L12" s="73">
        <v>12</v>
      </c>
      <c r="M12" s="73">
        <v>13</v>
      </c>
      <c r="N12" s="73">
        <v>14</v>
      </c>
      <c r="O12" s="73">
        <v>15</v>
      </c>
      <c r="P12" s="73">
        <v>16</v>
      </c>
      <c r="Q12" s="95" t="s">
        <v>113</v>
      </c>
      <c r="R12" s="73">
        <v>18</v>
      </c>
      <c r="S12" s="73">
        <v>19</v>
      </c>
      <c r="T12" s="73">
        <v>20</v>
      </c>
      <c r="U12" s="73">
        <v>21</v>
      </c>
      <c r="V12" s="73">
        <v>22</v>
      </c>
      <c r="W12" s="73">
        <v>23</v>
      </c>
      <c r="X12" s="73">
        <v>24</v>
      </c>
      <c r="Y12" s="95" t="s">
        <v>114</v>
      </c>
      <c r="Z12" s="95" t="s">
        <v>115</v>
      </c>
      <c r="AA12" s="96">
        <v>27</v>
      </c>
      <c r="AB12" s="96">
        <v>28</v>
      </c>
    </row>
    <row r="13" spans="1:28" ht="21">
      <c r="A13" s="75" t="s">
        <v>4</v>
      </c>
      <c r="B13" s="98" t="s">
        <v>123</v>
      </c>
      <c r="C13" s="49">
        <f>SUM(C14:C23)</f>
        <v>317</v>
      </c>
      <c r="D13" s="49">
        <f>SUM(D14:D23)</f>
        <v>296</v>
      </c>
      <c r="E13" s="49">
        <f>SUM(E14:E23)</f>
        <v>852</v>
      </c>
      <c r="F13" s="49">
        <f>SUM(F14:F23)</f>
        <v>77</v>
      </c>
      <c r="G13" s="49">
        <f>E13/I13</f>
        <v>2.8783783783783785</v>
      </c>
      <c r="H13" s="49">
        <f aca="true" t="shared" si="0" ref="H13:X13">SUM(H14:H23)</f>
        <v>317</v>
      </c>
      <c r="I13" s="49">
        <f>SUM(I14:I23)</f>
        <v>296</v>
      </c>
      <c r="J13" s="49">
        <f t="shared" si="0"/>
        <v>155</v>
      </c>
      <c r="K13" s="49">
        <f>SUM(K14:K23)</f>
        <v>18</v>
      </c>
      <c r="L13" s="49">
        <f t="shared" si="0"/>
        <v>84</v>
      </c>
      <c r="M13" s="49">
        <f t="shared" si="0"/>
        <v>4</v>
      </c>
      <c r="N13" s="49">
        <f t="shared" si="0"/>
        <v>35</v>
      </c>
      <c r="O13" s="49">
        <f t="shared" si="0"/>
        <v>62</v>
      </c>
      <c r="P13" s="91">
        <f>SUM(P14:P23)</f>
        <v>7276239</v>
      </c>
      <c r="Q13" s="91">
        <f t="shared" si="0"/>
        <v>7013653</v>
      </c>
      <c r="R13" s="91">
        <f t="shared" si="0"/>
        <v>877038</v>
      </c>
      <c r="S13" s="91">
        <f t="shared" si="0"/>
        <v>410793</v>
      </c>
      <c r="T13" s="91">
        <f t="shared" si="0"/>
        <v>2032000</v>
      </c>
      <c r="U13" s="91">
        <f t="shared" si="0"/>
        <v>275943</v>
      </c>
      <c r="V13" s="91">
        <f>SUM(V14:V23)</f>
        <v>3417879</v>
      </c>
      <c r="W13" s="91">
        <f t="shared" si="0"/>
        <v>2439844</v>
      </c>
      <c r="X13" s="91">
        <f t="shared" si="0"/>
        <v>775660</v>
      </c>
      <c r="Y13" s="91">
        <f>SUM(Y14:Y23)</f>
        <v>104327</v>
      </c>
      <c r="Z13" s="48">
        <f>100-((X13+W13)/(R13+S13+T13)*100)</f>
        <v>3.14253948469063</v>
      </c>
      <c r="AA13" s="49">
        <f>SUM(AA14:AA23)</f>
        <v>59</v>
      </c>
      <c r="AB13" s="49">
        <f>SUM(AB14:AB23)</f>
        <v>7</v>
      </c>
    </row>
    <row r="14" spans="1:28" ht="12.75">
      <c r="A14" s="75" t="s">
        <v>6</v>
      </c>
      <c r="B14" s="72" t="s">
        <v>84</v>
      </c>
      <c r="C14" s="49">
        <f aca="true" t="shared" si="1" ref="C14:D22">H14</f>
        <v>0</v>
      </c>
      <c r="D14" s="49">
        <f t="shared" si="1"/>
        <v>0</v>
      </c>
      <c r="E14" s="50">
        <v>0</v>
      </c>
      <c r="F14" s="50">
        <v>0</v>
      </c>
      <c r="G14" s="49" t="e">
        <f aca="true" t="shared" si="2" ref="G14:G21">E14/I14</f>
        <v>#DIV/0!</v>
      </c>
      <c r="H14" s="50">
        <v>0</v>
      </c>
      <c r="I14" s="51">
        <f>SUM(J14:N14)</f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5">
        <f>SUM(R14:V14)</f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5">
        <f>(R14+S14+T14)-(X14+W14)</f>
        <v>0</v>
      </c>
      <c r="Z14" s="48" t="e">
        <f aca="true" t="shared" si="3" ref="Z14:Z21">100-((X14+W14)/(R14+S14+T14)*100)</f>
        <v>#DIV/0!</v>
      </c>
      <c r="AA14" s="96">
        <v>0</v>
      </c>
      <c r="AB14" s="96">
        <v>0</v>
      </c>
    </row>
    <row r="15" spans="1:28" ht="12.75">
      <c r="A15" s="75" t="s">
        <v>7</v>
      </c>
      <c r="B15" s="72" t="s">
        <v>85</v>
      </c>
      <c r="C15" s="49">
        <f t="shared" si="1"/>
        <v>2</v>
      </c>
      <c r="D15" s="49">
        <f t="shared" si="1"/>
        <v>2</v>
      </c>
      <c r="E15" s="50">
        <v>2</v>
      </c>
      <c r="F15" s="50">
        <v>0</v>
      </c>
      <c r="G15" s="49">
        <f t="shared" si="2"/>
        <v>1</v>
      </c>
      <c r="H15" s="50">
        <v>2</v>
      </c>
      <c r="I15" s="51">
        <f aca="true" t="shared" si="4" ref="I15:I25">SUM(J15:N15)</f>
        <v>2</v>
      </c>
      <c r="J15" s="52">
        <v>0</v>
      </c>
      <c r="K15" s="52">
        <v>0</v>
      </c>
      <c r="L15" s="52">
        <v>2</v>
      </c>
      <c r="M15" s="52">
        <v>0</v>
      </c>
      <c r="N15" s="52">
        <v>0</v>
      </c>
      <c r="O15" s="52">
        <v>0</v>
      </c>
      <c r="P15" s="52">
        <v>4916</v>
      </c>
      <c r="Q15" s="55">
        <f aca="true" t="shared" si="5" ref="Q15:Q22">SUM(R15:V15)</f>
        <v>4916</v>
      </c>
      <c r="R15" s="54">
        <v>0</v>
      </c>
      <c r="S15" s="54">
        <v>0</v>
      </c>
      <c r="T15" s="54">
        <v>4916</v>
      </c>
      <c r="U15" s="54">
        <v>0</v>
      </c>
      <c r="V15" s="54">
        <v>0</v>
      </c>
      <c r="W15" s="54">
        <v>4916</v>
      </c>
      <c r="X15" s="54">
        <v>0</v>
      </c>
      <c r="Y15" s="55">
        <f aca="true" t="shared" si="6" ref="Y15:Y22">(R15+S15+T15)-(X15+W15)</f>
        <v>0</v>
      </c>
      <c r="Z15" s="48">
        <f t="shared" si="3"/>
        <v>0</v>
      </c>
      <c r="AA15" s="96">
        <v>0</v>
      </c>
      <c r="AB15" s="96">
        <v>0</v>
      </c>
    </row>
    <row r="16" spans="1:28" ht="12.75">
      <c r="A16" s="75" t="s">
        <v>8</v>
      </c>
      <c r="B16" s="72" t="s">
        <v>86</v>
      </c>
      <c r="C16" s="49">
        <f t="shared" si="1"/>
        <v>0</v>
      </c>
      <c r="D16" s="49">
        <f t="shared" si="1"/>
        <v>0</v>
      </c>
      <c r="E16" s="50">
        <v>0</v>
      </c>
      <c r="F16" s="50">
        <v>0</v>
      </c>
      <c r="G16" s="49" t="e">
        <f t="shared" si="2"/>
        <v>#DIV/0!</v>
      </c>
      <c r="H16" s="50">
        <v>0</v>
      </c>
      <c r="I16" s="51">
        <f t="shared" si="4"/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5">
        <f t="shared" si="5"/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5">
        <f t="shared" si="6"/>
        <v>0</v>
      </c>
      <c r="Z16" s="48" t="e">
        <f t="shared" si="3"/>
        <v>#DIV/0!</v>
      </c>
      <c r="AA16" s="96">
        <v>0</v>
      </c>
      <c r="AB16" s="96">
        <v>0</v>
      </c>
    </row>
    <row r="17" spans="1:28" ht="12.75">
      <c r="A17" s="75" t="s">
        <v>30</v>
      </c>
      <c r="B17" s="72" t="s">
        <v>116</v>
      </c>
      <c r="C17" s="49">
        <f t="shared" si="1"/>
        <v>4</v>
      </c>
      <c r="D17" s="49">
        <f t="shared" si="1"/>
        <v>4</v>
      </c>
      <c r="E17" s="50">
        <v>13</v>
      </c>
      <c r="F17" s="50">
        <v>2</v>
      </c>
      <c r="G17" s="49">
        <f t="shared" si="2"/>
        <v>3.25</v>
      </c>
      <c r="H17" s="50">
        <v>4</v>
      </c>
      <c r="I17" s="51">
        <f t="shared" si="4"/>
        <v>4</v>
      </c>
      <c r="J17" s="52">
        <v>3</v>
      </c>
      <c r="K17" s="52">
        <v>0</v>
      </c>
      <c r="L17" s="52">
        <v>1</v>
      </c>
      <c r="M17" s="52">
        <v>0</v>
      </c>
      <c r="N17" s="52">
        <v>0</v>
      </c>
      <c r="O17" s="52">
        <v>1</v>
      </c>
      <c r="P17" s="52">
        <v>64388</v>
      </c>
      <c r="Q17" s="55">
        <f t="shared" si="5"/>
        <v>64388</v>
      </c>
      <c r="R17" s="54">
        <v>55389</v>
      </c>
      <c r="S17" s="54">
        <v>0</v>
      </c>
      <c r="T17" s="54">
        <v>8999</v>
      </c>
      <c r="U17" s="54">
        <v>0</v>
      </c>
      <c r="V17" s="54">
        <v>0</v>
      </c>
      <c r="W17" s="54">
        <v>8999</v>
      </c>
      <c r="X17" s="54">
        <v>48096</v>
      </c>
      <c r="Y17" s="55">
        <f t="shared" si="6"/>
        <v>7293</v>
      </c>
      <c r="Z17" s="48">
        <f t="shared" si="3"/>
        <v>11.32664471640679</v>
      </c>
      <c r="AA17" s="96">
        <v>0</v>
      </c>
      <c r="AB17" s="96">
        <v>0</v>
      </c>
    </row>
    <row r="18" spans="1:28" ht="12.75">
      <c r="A18" s="75" t="s">
        <v>31</v>
      </c>
      <c r="B18" s="72" t="s">
        <v>87</v>
      </c>
      <c r="C18" s="49">
        <f t="shared" si="1"/>
        <v>290</v>
      </c>
      <c r="D18" s="49">
        <f t="shared" si="1"/>
        <v>270</v>
      </c>
      <c r="E18" s="50">
        <v>776</v>
      </c>
      <c r="F18" s="50">
        <v>75</v>
      </c>
      <c r="G18" s="49">
        <f t="shared" si="2"/>
        <v>2.8740740740740742</v>
      </c>
      <c r="H18" s="50">
        <v>290</v>
      </c>
      <c r="I18" s="51">
        <f t="shared" si="4"/>
        <v>270</v>
      </c>
      <c r="J18" s="52">
        <v>137</v>
      </c>
      <c r="K18" s="52">
        <v>18</v>
      </c>
      <c r="L18" s="52">
        <v>78</v>
      </c>
      <c r="M18" s="52">
        <v>4</v>
      </c>
      <c r="N18" s="52">
        <v>33</v>
      </c>
      <c r="O18" s="52">
        <v>61</v>
      </c>
      <c r="P18" s="52">
        <v>7202921</v>
      </c>
      <c r="Q18" s="55">
        <f t="shared" si="5"/>
        <v>6940820</v>
      </c>
      <c r="R18" s="54">
        <v>819045</v>
      </c>
      <c r="S18" s="54">
        <v>410793</v>
      </c>
      <c r="T18" s="54">
        <v>2017400</v>
      </c>
      <c r="U18" s="54">
        <v>275943</v>
      </c>
      <c r="V18" s="54">
        <v>3417639</v>
      </c>
      <c r="W18" s="54">
        <v>2425271</v>
      </c>
      <c r="X18" s="54">
        <v>725653</v>
      </c>
      <c r="Y18" s="55">
        <f t="shared" si="6"/>
        <v>96314</v>
      </c>
      <c r="Z18" s="48">
        <f t="shared" si="3"/>
        <v>2.966028360101731</v>
      </c>
      <c r="AA18" s="96">
        <v>59</v>
      </c>
      <c r="AB18" s="96">
        <v>7</v>
      </c>
    </row>
    <row r="19" spans="1:28" ht="12.75">
      <c r="A19" s="75" t="s">
        <v>32</v>
      </c>
      <c r="B19" s="72" t="s">
        <v>88</v>
      </c>
      <c r="C19" s="49">
        <f t="shared" si="1"/>
        <v>0</v>
      </c>
      <c r="D19" s="49">
        <f t="shared" si="1"/>
        <v>0</v>
      </c>
      <c r="E19" s="50">
        <v>0</v>
      </c>
      <c r="F19" s="50">
        <v>0</v>
      </c>
      <c r="G19" s="49" t="e">
        <f t="shared" si="2"/>
        <v>#DIV/0!</v>
      </c>
      <c r="H19" s="50">
        <v>0</v>
      </c>
      <c r="I19" s="51">
        <f t="shared" si="4"/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3" t="s">
        <v>13</v>
      </c>
      <c r="P19" s="52">
        <v>0</v>
      </c>
      <c r="Q19" s="55">
        <f t="shared" si="5"/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5">
        <f t="shared" si="6"/>
        <v>0</v>
      </c>
      <c r="Z19" s="48" t="e">
        <f t="shared" si="3"/>
        <v>#DIV/0!</v>
      </c>
      <c r="AA19" s="96">
        <v>0</v>
      </c>
      <c r="AB19" s="96">
        <v>0</v>
      </c>
    </row>
    <row r="20" spans="1:28" ht="12.75">
      <c r="A20" s="75" t="s">
        <v>33</v>
      </c>
      <c r="B20" s="72" t="s">
        <v>117</v>
      </c>
      <c r="C20" s="49">
        <f t="shared" si="1"/>
        <v>12</v>
      </c>
      <c r="D20" s="49">
        <f t="shared" si="1"/>
        <v>11</v>
      </c>
      <c r="E20" s="50">
        <v>41</v>
      </c>
      <c r="F20" s="50">
        <v>0</v>
      </c>
      <c r="G20" s="49">
        <f t="shared" si="2"/>
        <v>3.727272727272727</v>
      </c>
      <c r="H20" s="50">
        <v>12</v>
      </c>
      <c r="I20" s="51">
        <f t="shared" si="4"/>
        <v>11</v>
      </c>
      <c r="J20" s="52">
        <v>8</v>
      </c>
      <c r="K20" s="52">
        <v>0</v>
      </c>
      <c r="L20" s="52">
        <v>2</v>
      </c>
      <c r="M20" s="52">
        <v>0</v>
      </c>
      <c r="N20" s="52">
        <v>1</v>
      </c>
      <c r="O20" s="53" t="s">
        <v>13</v>
      </c>
      <c r="P20" s="52">
        <v>4014</v>
      </c>
      <c r="Q20" s="55">
        <f t="shared" si="5"/>
        <v>3529</v>
      </c>
      <c r="R20" s="54">
        <v>2604</v>
      </c>
      <c r="S20" s="54">
        <v>0</v>
      </c>
      <c r="T20" s="54">
        <v>685</v>
      </c>
      <c r="U20" s="54">
        <v>0</v>
      </c>
      <c r="V20" s="54">
        <v>240</v>
      </c>
      <c r="W20" s="54">
        <v>658</v>
      </c>
      <c r="X20" s="54">
        <v>1911</v>
      </c>
      <c r="Y20" s="55">
        <f t="shared" si="6"/>
        <v>720</v>
      </c>
      <c r="Z20" s="48">
        <f t="shared" si="3"/>
        <v>21.89115232593494</v>
      </c>
      <c r="AA20" s="96">
        <v>0</v>
      </c>
      <c r="AB20" s="96">
        <v>0</v>
      </c>
    </row>
    <row r="21" spans="1:28" ht="12.75">
      <c r="A21" s="75" t="s">
        <v>118</v>
      </c>
      <c r="B21" s="72" t="s">
        <v>89</v>
      </c>
      <c r="C21" s="49">
        <f t="shared" si="1"/>
        <v>0</v>
      </c>
      <c r="D21" s="49">
        <f t="shared" si="1"/>
        <v>0</v>
      </c>
      <c r="E21" s="50">
        <v>0</v>
      </c>
      <c r="F21" s="50">
        <v>0</v>
      </c>
      <c r="G21" s="49" t="e">
        <f t="shared" si="2"/>
        <v>#DIV/0!</v>
      </c>
      <c r="H21" s="50">
        <v>0</v>
      </c>
      <c r="I21" s="51">
        <f t="shared" si="4"/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3" t="s">
        <v>13</v>
      </c>
      <c r="P21" s="52">
        <v>0</v>
      </c>
      <c r="Q21" s="55">
        <f t="shared" si="5"/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5">
        <f t="shared" si="6"/>
        <v>0</v>
      </c>
      <c r="Z21" s="48" t="e">
        <f t="shared" si="3"/>
        <v>#DIV/0!</v>
      </c>
      <c r="AA21" s="96">
        <v>0</v>
      </c>
      <c r="AB21" s="96">
        <v>0</v>
      </c>
    </row>
    <row r="22" spans="1:28" ht="22.5">
      <c r="A22" s="75" t="s">
        <v>119</v>
      </c>
      <c r="B22" s="72" t="s">
        <v>120</v>
      </c>
      <c r="C22" s="49">
        <f t="shared" si="1"/>
        <v>0</v>
      </c>
      <c r="D22" s="49">
        <f t="shared" si="1"/>
        <v>0</v>
      </c>
      <c r="E22" s="50">
        <v>0</v>
      </c>
      <c r="F22" s="50">
        <v>0</v>
      </c>
      <c r="G22" s="49" t="e">
        <f>E22/I22</f>
        <v>#DIV/0!</v>
      </c>
      <c r="H22" s="50">
        <v>0</v>
      </c>
      <c r="I22" s="51">
        <f t="shared" si="4"/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3" t="s">
        <v>13</v>
      </c>
      <c r="P22" s="52">
        <v>0</v>
      </c>
      <c r="Q22" s="55">
        <f t="shared" si="5"/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5">
        <f t="shared" si="6"/>
        <v>0</v>
      </c>
      <c r="Z22" s="48" t="e">
        <f>100-((X22+W22)/(R22+S22+T22)*100)</f>
        <v>#DIV/0!</v>
      </c>
      <c r="AA22" s="96">
        <v>0</v>
      </c>
      <c r="AB22" s="96">
        <v>0</v>
      </c>
    </row>
    <row r="23" spans="1:28" ht="12.75">
      <c r="A23" s="75" t="s">
        <v>121</v>
      </c>
      <c r="B23" s="72" t="s">
        <v>34</v>
      </c>
      <c r="C23" s="49">
        <f>H23</f>
        <v>9</v>
      </c>
      <c r="D23" s="49">
        <f>I23</f>
        <v>9</v>
      </c>
      <c r="E23" s="50">
        <v>20</v>
      </c>
      <c r="F23" s="50">
        <v>0</v>
      </c>
      <c r="G23" s="49">
        <f>E23/I23</f>
        <v>2.2222222222222223</v>
      </c>
      <c r="H23" s="50">
        <v>9</v>
      </c>
      <c r="I23" s="51">
        <f t="shared" si="4"/>
        <v>9</v>
      </c>
      <c r="J23" s="52">
        <v>7</v>
      </c>
      <c r="K23" s="52">
        <v>0</v>
      </c>
      <c r="L23" s="52">
        <v>1</v>
      </c>
      <c r="M23" s="52">
        <v>0</v>
      </c>
      <c r="N23" s="52">
        <v>1</v>
      </c>
      <c r="O23" s="53" t="s">
        <v>13</v>
      </c>
      <c r="P23" s="56" t="s">
        <v>17</v>
      </c>
      <c r="Q23" s="56" t="s">
        <v>17</v>
      </c>
      <c r="R23" s="56" t="s">
        <v>17</v>
      </c>
      <c r="S23" s="56" t="s">
        <v>17</v>
      </c>
      <c r="T23" s="56" t="s">
        <v>17</v>
      </c>
      <c r="U23" s="56" t="s">
        <v>17</v>
      </c>
      <c r="V23" s="56" t="s">
        <v>17</v>
      </c>
      <c r="W23" s="56" t="s">
        <v>17</v>
      </c>
      <c r="X23" s="56" t="s">
        <v>17</v>
      </c>
      <c r="Y23" s="56" t="s">
        <v>17</v>
      </c>
      <c r="Z23" s="99" t="s">
        <v>17</v>
      </c>
      <c r="AA23" s="56" t="s">
        <v>17</v>
      </c>
      <c r="AB23" s="99" t="s">
        <v>17</v>
      </c>
    </row>
    <row r="24" spans="1:28" s="11" customFormat="1" ht="17.25" customHeight="1">
      <c r="A24" s="112" t="s">
        <v>24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4"/>
      <c r="X24" s="114"/>
      <c r="Y24" s="114"/>
      <c r="Z24" s="114"/>
      <c r="AA24" s="122"/>
      <c r="AB24" s="122"/>
    </row>
    <row r="25" spans="1:28" s="11" customFormat="1" ht="21.75" customHeight="1">
      <c r="A25" s="115" t="s">
        <v>5</v>
      </c>
      <c r="B25" s="116" t="s">
        <v>37</v>
      </c>
      <c r="C25" s="49">
        <f>H25</f>
        <v>252</v>
      </c>
      <c r="D25" s="49">
        <f>I25</f>
        <v>243</v>
      </c>
      <c r="E25" s="19">
        <v>745</v>
      </c>
      <c r="F25" s="19">
        <v>58</v>
      </c>
      <c r="G25" s="49">
        <f>E25/I25</f>
        <v>3.065843621399177</v>
      </c>
      <c r="H25" s="19">
        <v>252</v>
      </c>
      <c r="I25" s="51">
        <f t="shared" si="4"/>
        <v>243</v>
      </c>
      <c r="J25" s="19">
        <v>145</v>
      </c>
      <c r="K25" s="19">
        <v>7</v>
      </c>
      <c r="L25" s="19">
        <v>70</v>
      </c>
      <c r="M25" s="19">
        <v>3</v>
      </c>
      <c r="N25" s="19">
        <v>18</v>
      </c>
      <c r="O25" s="19">
        <v>59</v>
      </c>
      <c r="P25" s="19">
        <v>1364609</v>
      </c>
      <c r="Q25" s="55">
        <f>SUM(R25:V25)</f>
        <v>1279248</v>
      </c>
      <c r="R25" s="117">
        <v>474079</v>
      </c>
      <c r="S25" s="117">
        <v>25255</v>
      </c>
      <c r="T25" s="117">
        <v>548179</v>
      </c>
      <c r="U25" s="118">
        <v>169755</v>
      </c>
      <c r="V25" s="123">
        <v>61980</v>
      </c>
      <c r="W25" s="123">
        <v>571376</v>
      </c>
      <c r="X25" s="123">
        <v>394128</v>
      </c>
      <c r="Y25" s="55">
        <f>(R25+S25+T25)-(X25+W25)</f>
        <v>82009</v>
      </c>
      <c r="Z25" s="48">
        <f>100-((X25+W25)/(R25+S25+T25)*100)</f>
        <v>7.828924318839</v>
      </c>
      <c r="AA25" s="122">
        <v>28</v>
      </c>
      <c r="AB25" s="122">
        <v>4</v>
      </c>
    </row>
    <row r="26" spans="10:16" ht="12.75">
      <c r="J26" s="101"/>
      <c r="K26" s="101"/>
      <c r="L26" s="101"/>
      <c r="M26" s="101"/>
      <c r="N26" s="101"/>
      <c r="O26" s="101"/>
      <c r="P26" s="101"/>
    </row>
    <row r="27" spans="10:16" ht="12.75">
      <c r="J27" s="101"/>
      <c r="K27" s="101"/>
      <c r="L27" s="101"/>
      <c r="M27" s="101"/>
      <c r="N27" s="101"/>
      <c r="O27" s="101"/>
      <c r="P27" s="101"/>
    </row>
    <row r="28" spans="1:18" ht="12.75">
      <c r="A28" s="129" t="s">
        <v>49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="131" customFormat="1" ht="12.75">
      <c r="A29" s="131" t="s">
        <v>152</v>
      </c>
    </row>
    <row r="30" spans="1:23" s="78" customFormat="1" ht="29.25" customHeight="1">
      <c r="A30" s="130" t="s">
        <v>151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04"/>
      <c r="W30" s="104"/>
    </row>
    <row r="31" spans="1:18" s="106" customFormat="1" ht="12.75">
      <c r="A31" s="137" t="s">
        <v>92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05"/>
    </row>
    <row r="32" spans="1:18" s="107" customFormat="1" ht="12.75">
      <c r="A32" s="128" t="s">
        <v>125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05"/>
    </row>
    <row r="33" spans="1:17" s="11" customFormat="1" ht="12.75">
      <c r="A33" s="128" t="s">
        <v>94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s="11" customFormat="1" ht="12.75">
      <c r="A34" s="128" t="s">
        <v>95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23" s="78" customFormat="1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04"/>
      <c r="W35" s="104"/>
    </row>
    <row r="36" spans="1:26" ht="15.75">
      <c r="A36" s="108" t="s">
        <v>122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15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2" s="11" customFormat="1" ht="15.75">
      <c r="A38" s="145" t="s">
        <v>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7" s="11" customFormat="1" ht="15.75">
      <c r="A39" s="12"/>
      <c r="E39" s="143" t="s">
        <v>3</v>
      </c>
      <c r="F39" s="143"/>
      <c r="G39" s="92"/>
    </row>
    <row r="40" s="11" customFormat="1" ht="12.75">
      <c r="A40" s="110" t="s">
        <v>21</v>
      </c>
    </row>
    <row r="41" s="11" customFormat="1" ht="12.75">
      <c r="B41" s="106"/>
    </row>
  </sheetData>
  <sheetProtection sheet="1" formatCells="0" formatColumns="0" formatRows="0"/>
  <mergeCells count="37">
    <mergeCell ref="B2:U2"/>
    <mergeCell ref="I3:O3"/>
    <mergeCell ref="E39:F39"/>
    <mergeCell ref="A35:U35"/>
    <mergeCell ref="A34:Q34"/>
    <mergeCell ref="A38:L38"/>
    <mergeCell ref="A9:A11"/>
    <mergeCell ref="C7:J7"/>
    <mergeCell ref="H4:P4"/>
    <mergeCell ref="E5:O5"/>
    <mergeCell ref="Y10:Y11"/>
    <mergeCell ref="Z10:Z11"/>
    <mergeCell ref="O9:O11"/>
    <mergeCell ref="W9:W11"/>
    <mergeCell ref="X9:X11"/>
    <mergeCell ref="Y9:Z9"/>
    <mergeCell ref="P10:P11"/>
    <mergeCell ref="Q10:Q11"/>
    <mergeCell ref="P9:V9"/>
    <mergeCell ref="E6:O6"/>
    <mergeCell ref="A31:Q31"/>
    <mergeCell ref="A32:Q32"/>
    <mergeCell ref="B9:B11"/>
    <mergeCell ref="C9:D10"/>
    <mergeCell ref="E9:F10"/>
    <mergeCell ref="H10:H11"/>
    <mergeCell ref="I10:I11"/>
    <mergeCell ref="A33:Q33"/>
    <mergeCell ref="A28:R28"/>
    <mergeCell ref="A30:U30"/>
    <mergeCell ref="A29:IV29"/>
    <mergeCell ref="AB9:AB11"/>
    <mergeCell ref="R10:V10"/>
    <mergeCell ref="J10:N10"/>
    <mergeCell ref="AA9:AA11"/>
    <mergeCell ref="G9:G11"/>
    <mergeCell ref="H9:N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6.28125" style="58" customWidth="1"/>
    <col min="2" max="2" width="25.421875" style="44" customWidth="1"/>
    <col min="3" max="3" width="10.28125" style="44" customWidth="1"/>
    <col min="4" max="4" width="7.140625" style="44" customWidth="1"/>
    <col min="5" max="5" width="8.00390625" style="44" customWidth="1"/>
    <col min="6" max="6" width="7.140625" style="44" customWidth="1"/>
    <col min="7" max="7" width="8.421875" style="44" customWidth="1"/>
    <col min="8" max="8" width="7.8515625" style="44" customWidth="1"/>
    <col min="9" max="9" width="5.8515625" style="44" customWidth="1"/>
    <col min="10" max="10" width="8.8515625" style="44" customWidth="1"/>
    <col min="11" max="11" width="7.57421875" style="44" customWidth="1"/>
    <col min="12" max="12" width="6.7109375" style="44" customWidth="1"/>
    <col min="13" max="13" width="6.00390625" style="44" customWidth="1"/>
    <col min="14" max="15" width="6.421875" style="44" customWidth="1"/>
    <col min="16" max="16" width="7.7109375" style="44" customWidth="1"/>
    <col min="17" max="17" width="8.140625" style="44" customWidth="1"/>
    <col min="18" max="18" width="8.421875" style="44" customWidth="1"/>
    <col min="19" max="19" width="10.140625" style="44" customWidth="1"/>
    <col min="20" max="20" width="11.28125" style="44" customWidth="1"/>
    <col min="21" max="21" width="9.28125" style="44" customWidth="1"/>
    <col min="22" max="22" width="9.8515625" style="44" customWidth="1"/>
    <col min="23" max="23" width="8.421875" style="44" customWidth="1"/>
    <col min="24" max="24" width="11.28125" style="44" customWidth="1"/>
    <col min="25" max="25" width="10.57421875" style="44" customWidth="1"/>
    <col min="26" max="26" width="10.421875" style="44" customWidth="1"/>
    <col min="27" max="27" width="13.00390625" style="44" customWidth="1"/>
    <col min="28" max="28" width="12.00390625" style="44" customWidth="1"/>
    <col min="29" max="29" width="9.421875" style="44" customWidth="1"/>
    <col min="30" max="30" width="9.140625" style="44" customWidth="1"/>
    <col min="31" max="31" width="18.00390625" style="44" customWidth="1"/>
    <col min="32" max="16384" width="9.140625" style="44" customWidth="1"/>
  </cols>
  <sheetData>
    <row r="1" spans="1:31" s="11" customFormat="1" ht="12.75" customHeight="1">
      <c r="A1" s="16"/>
      <c r="AD1" s="143" t="s">
        <v>68</v>
      </c>
      <c r="AE1" s="143"/>
    </row>
    <row r="2" spans="1:23" s="11" customFormat="1" ht="15.75">
      <c r="A2" s="10"/>
      <c r="B2" s="141" t="s">
        <v>173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4" s="13" customFormat="1" ht="15.75" customHeight="1">
      <c r="A3" s="12"/>
      <c r="D3" s="14"/>
      <c r="E3" s="14"/>
      <c r="F3" s="14"/>
      <c r="G3" s="14"/>
      <c r="H3" s="14"/>
      <c r="I3" s="14"/>
      <c r="J3" s="14" t="s">
        <v>15</v>
      </c>
      <c r="K3" s="142"/>
      <c r="L3" s="142"/>
      <c r="M3" s="142"/>
      <c r="N3" s="142"/>
      <c r="O3" s="142"/>
      <c r="P3" s="142"/>
      <c r="Q3" s="142"/>
      <c r="R3" s="14"/>
      <c r="S3" s="14"/>
      <c r="T3" s="14"/>
      <c r="U3" s="14"/>
      <c r="V3" s="14"/>
      <c r="W3" s="14"/>
      <c r="X3" s="14"/>
    </row>
    <row r="4" spans="1:24" s="11" customFormat="1" ht="15" customHeight="1">
      <c r="A4" s="10"/>
      <c r="B4" s="15"/>
      <c r="C4" s="15"/>
      <c r="D4" s="15"/>
      <c r="E4" s="15"/>
      <c r="F4" s="15"/>
      <c r="G4" s="15"/>
      <c r="H4" s="15"/>
      <c r="I4" s="15"/>
      <c r="J4" s="148" t="s">
        <v>147</v>
      </c>
      <c r="K4" s="148"/>
      <c r="L4" s="148"/>
      <c r="M4" s="148"/>
      <c r="N4" s="148"/>
      <c r="O4" s="148"/>
      <c r="P4" s="148"/>
      <c r="Q4" s="148"/>
      <c r="R4" s="148"/>
      <c r="S4" s="15"/>
      <c r="T4" s="15"/>
      <c r="U4" s="15"/>
      <c r="V4" s="15"/>
      <c r="W4" s="15"/>
      <c r="X4" s="15"/>
    </row>
    <row r="5" spans="1:28" ht="15.75" customHeight="1">
      <c r="A5" s="43"/>
      <c r="B5" s="45"/>
      <c r="C5" s="45"/>
      <c r="D5" s="147"/>
      <c r="E5" s="147"/>
      <c r="F5" s="147"/>
      <c r="G5" s="147"/>
      <c r="H5" s="147"/>
      <c r="I5" s="147"/>
      <c r="J5" s="147"/>
      <c r="K5" s="147"/>
      <c r="L5" s="46"/>
      <c r="M5" s="46"/>
      <c r="N5" s="46"/>
      <c r="O5" s="46"/>
      <c r="P5" s="46"/>
      <c r="Q5" s="46"/>
      <c r="R5" s="46"/>
      <c r="S5" s="46"/>
      <c r="T5" s="46"/>
      <c r="U5" s="46"/>
      <c r="V5" s="45"/>
      <c r="W5" s="45"/>
      <c r="X5" s="45"/>
      <c r="Y5" s="45"/>
      <c r="Z5" s="45"/>
      <c r="AA5" s="45"/>
      <c r="AB5" s="11" t="s">
        <v>35</v>
      </c>
    </row>
    <row r="6" spans="1:27" ht="12.75">
      <c r="A6" s="4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31" ht="21.75" customHeight="1">
      <c r="A7" s="146" t="s">
        <v>1</v>
      </c>
      <c r="B7" s="138" t="s">
        <v>69</v>
      </c>
      <c r="C7" s="153" t="s">
        <v>70</v>
      </c>
      <c r="D7" s="135" t="s">
        <v>38</v>
      </c>
      <c r="E7" s="135"/>
      <c r="F7" s="135" t="s">
        <v>100</v>
      </c>
      <c r="G7" s="135"/>
      <c r="H7" s="135" t="s">
        <v>19</v>
      </c>
      <c r="I7" s="135" t="s">
        <v>18</v>
      </c>
      <c r="J7" s="135"/>
      <c r="K7" s="135"/>
      <c r="L7" s="135"/>
      <c r="M7" s="135"/>
      <c r="N7" s="135"/>
      <c r="O7" s="135"/>
      <c r="P7" s="132" t="s">
        <v>28</v>
      </c>
      <c r="Q7" s="135" t="s">
        <v>93</v>
      </c>
      <c r="R7" s="135"/>
      <c r="S7" s="135"/>
      <c r="T7" s="135"/>
      <c r="U7" s="135"/>
      <c r="V7" s="135"/>
      <c r="W7" s="135"/>
      <c r="X7" s="132" t="s">
        <v>150</v>
      </c>
      <c r="Y7" s="135" t="s">
        <v>48</v>
      </c>
      <c r="Z7" s="138" t="s">
        <v>0</v>
      </c>
      <c r="AA7" s="138"/>
      <c r="AB7" s="132" t="s">
        <v>101</v>
      </c>
      <c r="AC7" s="132" t="s">
        <v>102</v>
      </c>
      <c r="AD7" s="150" t="s">
        <v>71</v>
      </c>
      <c r="AE7" s="150" t="s">
        <v>127</v>
      </c>
    </row>
    <row r="8" spans="1:31" ht="12.75">
      <c r="A8" s="146"/>
      <c r="B8" s="138"/>
      <c r="C8" s="153"/>
      <c r="D8" s="135"/>
      <c r="E8" s="135"/>
      <c r="F8" s="135"/>
      <c r="G8" s="135"/>
      <c r="H8" s="135"/>
      <c r="I8" s="135" t="s">
        <v>39</v>
      </c>
      <c r="J8" s="135" t="s">
        <v>40</v>
      </c>
      <c r="K8" s="135" t="s">
        <v>11</v>
      </c>
      <c r="L8" s="135"/>
      <c r="M8" s="135"/>
      <c r="N8" s="135"/>
      <c r="O8" s="135"/>
      <c r="P8" s="133"/>
      <c r="Q8" s="135" t="s">
        <v>39</v>
      </c>
      <c r="R8" s="135" t="s">
        <v>40</v>
      </c>
      <c r="S8" s="135" t="s">
        <v>11</v>
      </c>
      <c r="T8" s="135"/>
      <c r="U8" s="135"/>
      <c r="V8" s="135"/>
      <c r="W8" s="135"/>
      <c r="X8" s="133"/>
      <c r="Y8" s="135"/>
      <c r="Z8" s="138" t="s">
        <v>35</v>
      </c>
      <c r="AA8" s="139" t="s">
        <v>12</v>
      </c>
      <c r="AB8" s="133"/>
      <c r="AC8" s="133"/>
      <c r="AD8" s="151"/>
      <c r="AE8" s="151"/>
    </row>
    <row r="9" spans="1:31" ht="101.25" customHeight="1">
      <c r="A9" s="146"/>
      <c r="B9" s="138"/>
      <c r="C9" s="153"/>
      <c r="D9" s="93" t="s">
        <v>39</v>
      </c>
      <c r="E9" s="93" t="s">
        <v>43</v>
      </c>
      <c r="F9" s="93" t="s">
        <v>42</v>
      </c>
      <c r="G9" s="93" t="s">
        <v>103</v>
      </c>
      <c r="H9" s="135"/>
      <c r="I9" s="135"/>
      <c r="J9" s="135"/>
      <c r="K9" s="93" t="s">
        <v>29</v>
      </c>
      <c r="L9" s="93" t="s">
        <v>104</v>
      </c>
      <c r="M9" s="93" t="s">
        <v>105</v>
      </c>
      <c r="N9" s="93" t="s">
        <v>106</v>
      </c>
      <c r="O9" s="93" t="s">
        <v>107</v>
      </c>
      <c r="P9" s="134"/>
      <c r="Q9" s="135"/>
      <c r="R9" s="135"/>
      <c r="S9" s="93" t="s">
        <v>108</v>
      </c>
      <c r="T9" s="93" t="s">
        <v>109</v>
      </c>
      <c r="U9" s="93" t="s">
        <v>110</v>
      </c>
      <c r="V9" s="93" t="s">
        <v>111</v>
      </c>
      <c r="W9" s="93" t="s">
        <v>112</v>
      </c>
      <c r="X9" s="134"/>
      <c r="Y9" s="135"/>
      <c r="Z9" s="138"/>
      <c r="AA9" s="140"/>
      <c r="AB9" s="134"/>
      <c r="AC9" s="134"/>
      <c r="AD9" s="152"/>
      <c r="AE9" s="152"/>
    </row>
    <row r="10" spans="1:31" s="97" customFormat="1" ht="30" customHeight="1">
      <c r="A10" s="94">
        <v>1</v>
      </c>
      <c r="B10" s="73">
        <v>2</v>
      </c>
      <c r="C10" s="73" t="s">
        <v>126</v>
      </c>
      <c r="D10" s="73">
        <v>3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95" t="s">
        <v>124</v>
      </c>
      <c r="K10" s="73">
        <v>10</v>
      </c>
      <c r="L10" s="73">
        <v>11</v>
      </c>
      <c r="M10" s="73">
        <v>12</v>
      </c>
      <c r="N10" s="73">
        <v>13</v>
      </c>
      <c r="O10" s="73">
        <v>14</v>
      </c>
      <c r="P10" s="73">
        <v>15</v>
      </c>
      <c r="Q10" s="73">
        <v>16</v>
      </c>
      <c r="R10" s="95" t="s">
        <v>113</v>
      </c>
      <c r="S10" s="73">
        <v>18</v>
      </c>
      <c r="T10" s="73">
        <v>19</v>
      </c>
      <c r="U10" s="73">
        <v>20</v>
      </c>
      <c r="V10" s="73">
        <v>21</v>
      </c>
      <c r="W10" s="73">
        <v>22</v>
      </c>
      <c r="X10" s="73">
        <v>23</v>
      </c>
      <c r="Y10" s="73">
        <v>24</v>
      </c>
      <c r="Z10" s="95" t="s">
        <v>114</v>
      </c>
      <c r="AA10" s="95" t="s">
        <v>115</v>
      </c>
      <c r="AB10" s="96">
        <v>27</v>
      </c>
      <c r="AC10" s="96">
        <v>28</v>
      </c>
      <c r="AD10" s="96">
        <v>29</v>
      </c>
      <c r="AE10" s="96">
        <v>30</v>
      </c>
    </row>
    <row r="11" spans="1:31" ht="21">
      <c r="A11" s="75" t="s">
        <v>4</v>
      </c>
      <c r="B11" s="98" t="s">
        <v>123</v>
      </c>
      <c r="C11" s="90">
        <f>SUM(C12:C16)</f>
        <v>273</v>
      </c>
      <c r="D11" s="49">
        <f>SUM(D12:D16)</f>
        <v>41</v>
      </c>
      <c r="E11" s="49">
        <f>SUM(E12:E16)</f>
        <v>53</v>
      </c>
      <c r="F11" s="49">
        <f>SUM(F12:F16)</f>
        <v>229</v>
      </c>
      <c r="G11" s="49">
        <f>SUM(G12:G16)</f>
        <v>19</v>
      </c>
      <c r="H11" s="49">
        <f aca="true" t="shared" si="0" ref="H11:H16">F11/J11</f>
        <v>4.320754716981132</v>
      </c>
      <c r="I11" s="49">
        <f aca="true" t="shared" si="1" ref="I11:Z11">SUM(I12:I16)</f>
        <v>41</v>
      </c>
      <c r="J11" s="49">
        <f t="shared" si="1"/>
        <v>53</v>
      </c>
      <c r="K11" s="49">
        <f t="shared" si="1"/>
        <v>44</v>
      </c>
      <c r="L11" s="49">
        <f t="shared" si="1"/>
        <v>3</v>
      </c>
      <c r="M11" s="49">
        <f t="shared" si="1"/>
        <v>6</v>
      </c>
      <c r="N11" s="49">
        <f t="shared" si="1"/>
        <v>0</v>
      </c>
      <c r="O11" s="49">
        <f t="shared" si="1"/>
        <v>0</v>
      </c>
      <c r="P11" s="49">
        <f t="shared" si="1"/>
        <v>19</v>
      </c>
      <c r="Q11" s="91">
        <f t="shared" si="1"/>
        <v>87604.31</v>
      </c>
      <c r="R11" s="91">
        <f t="shared" si="1"/>
        <v>169046.18</v>
      </c>
      <c r="S11" s="91">
        <f t="shared" si="1"/>
        <v>138549.53</v>
      </c>
      <c r="T11" s="91">
        <f t="shared" si="1"/>
        <v>14234.58</v>
      </c>
      <c r="U11" s="91">
        <f t="shared" si="1"/>
        <v>16262.07</v>
      </c>
      <c r="V11" s="91">
        <f t="shared" si="1"/>
        <v>0</v>
      </c>
      <c r="W11" s="91">
        <f t="shared" si="1"/>
        <v>0</v>
      </c>
      <c r="X11" s="91">
        <f>SUM(X12:X16)</f>
        <v>27747.9</v>
      </c>
      <c r="Y11" s="91">
        <f t="shared" si="1"/>
        <v>95222.45999999999</v>
      </c>
      <c r="Z11" s="91">
        <f t="shared" si="1"/>
        <v>46075.82000000001</v>
      </c>
      <c r="AA11" s="48">
        <f aca="true" t="shared" si="2" ref="AA11:AA16">100-((Y11+X11)/(S11+T11+U11)*100)</f>
        <v>27.256350897725113</v>
      </c>
      <c r="AB11" s="49">
        <f>SUM(AB12:AB16)</f>
        <v>1</v>
      </c>
      <c r="AC11" s="49">
        <f>SUM(AC12:AC16)</f>
        <v>0</v>
      </c>
      <c r="AD11" s="49">
        <f>SUM(AD12:AD16)</f>
        <v>0</v>
      </c>
      <c r="AE11" s="100"/>
    </row>
    <row r="12" spans="1:31" ht="12.75">
      <c r="A12" s="75" t="s">
        <v>6</v>
      </c>
      <c r="B12" s="72" t="s">
        <v>84</v>
      </c>
      <c r="C12" s="72"/>
      <c r="D12" s="49">
        <f aca="true" t="shared" si="3" ref="D12:E16">I12</f>
        <v>0</v>
      </c>
      <c r="E12" s="49">
        <f t="shared" si="3"/>
        <v>0</v>
      </c>
      <c r="F12" s="50"/>
      <c r="G12" s="50"/>
      <c r="H12" s="49" t="e">
        <f t="shared" si="0"/>
        <v>#DIV/0!</v>
      </c>
      <c r="I12" s="50"/>
      <c r="J12" s="51">
        <f>SUM(K12:O12)</f>
        <v>0</v>
      </c>
      <c r="K12" s="52"/>
      <c r="L12" s="52"/>
      <c r="M12" s="52"/>
      <c r="N12" s="52"/>
      <c r="O12" s="52"/>
      <c r="P12" s="53"/>
      <c r="Q12" s="54"/>
      <c r="R12" s="55">
        <f>SUM(S12:W12)</f>
        <v>0</v>
      </c>
      <c r="S12" s="54"/>
      <c r="T12" s="54"/>
      <c r="U12" s="54"/>
      <c r="V12" s="54"/>
      <c r="W12" s="54"/>
      <c r="X12" s="54"/>
      <c r="Y12" s="54"/>
      <c r="Z12" s="55">
        <f>(S12+T12+U12)-(Y12+X12)</f>
        <v>0</v>
      </c>
      <c r="AA12" s="48" t="e">
        <f t="shared" si="2"/>
        <v>#DIV/0!</v>
      </c>
      <c r="AB12" s="74"/>
      <c r="AC12" s="74"/>
      <c r="AD12" s="74"/>
      <c r="AE12" s="74"/>
    </row>
    <row r="13" spans="1:31" ht="22.5">
      <c r="A13" s="75" t="s">
        <v>7</v>
      </c>
      <c r="B13" s="72" t="s">
        <v>85</v>
      </c>
      <c r="C13" s="72"/>
      <c r="D13" s="49">
        <f t="shared" si="3"/>
        <v>0</v>
      </c>
      <c r="E13" s="49">
        <f t="shared" si="3"/>
        <v>0</v>
      </c>
      <c r="F13" s="50"/>
      <c r="G13" s="50"/>
      <c r="H13" s="49" t="e">
        <f t="shared" si="0"/>
        <v>#DIV/0!</v>
      </c>
      <c r="I13" s="50"/>
      <c r="J13" s="51">
        <f>SUM(K13:O13)</f>
        <v>0</v>
      </c>
      <c r="K13" s="52"/>
      <c r="L13" s="52"/>
      <c r="M13" s="52"/>
      <c r="N13" s="52"/>
      <c r="O13" s="52"/>
      <c r="P13" s="53"/>
      <c r="Q13" s="54"/>
      <c r="R13" s="55">
        <f>SUM(S13:W13)</f>
        <v>0</v>
      </c>
      <c r="S13" s="54"/>
      <c r="T13" s="54"/>
      <c r="U13" s="54"/>
      <c r="V13" s="54"/>
      <c r="W13" s="54"/>
      <c r="X13" s="54"/>
      <c r="Y13" s="54"/>
      <c r="Z13" s="55">
        <f>(S13+T13+U13)-(Y13+X13)</f>
        <v>0</v>
      </c>
      <c r="AA13" s="48" t="e">
        <f t="shared" si="2"/>
        <v>#DIV/0!</v>
      </c>
      <c r="AB13" s="74"/>
      <c r="AC13" s="74"/>
      <c r="AD13" s="74"/>
      <c r="AE13" s="74"/>
    </row>
    <row r="14" spans="1:31" ht="12.75">
      <c r="A14" s="75" t="s">
        <v>8</v>
      </c>
      <c r="B14" s="72" t="s">
        <v>86</v>
      </c>
      <c r="C14" s="72"/>
      <c r="D14" s="49">
        <f t="shared" si="3"/>
        <v>0</v>
      </c>
      <c r="E14" s="49">
        <f t="shared" si="3"/>
        <v>0</v>
      </c>
      <c r="F14" s="50"/>
      <c r="G14" s="50"/>
      <c r="H14" s="49" t="e">
        <f t="shared" si="0"/>
        <v>#DIV/0!</v>
      </c>
      <c r="I14" s="50"/>
      <c r="J14" s="51">
        <f>SUM(K14:O14)</f>
        <v>0</v>
      </c>
      <c r="K14" s="52"/>
      <c r="L14" s="52"/>
      <c r="M14" s="52"/>
      <c r="N14" s="52"/>
      <c r="O14" s="52"/>
      <c r="P14" s="53"/>
      <c r="Q14" s="54"/>
      <c r="R14" s="55">
        <f>SUM(S14:W14)</f>
        <v>0</v>
      </c>
      <c r="S14" s="54"/>
      <c r="T14" s="54"/>
      <c r="U14" s="54"/>
      <c r="V14" s="54"/>
      <c r="W14" s="54"/>
      <c r="X14" s="54"/>
      <c r="Y14" s="54"/>
      <c r="Z14" s="55">
        <f>(S14+T14+U14)-(Y14+X14)</f>
        <v>0</v>
      </c>
      <c r="AA14" s="48" t="e">
        <f t="shared" si="2"/>
        <v>#DIV/0!</v>
      </c>
      <c r="AB14" s="74"/>
      <c r="AC14" s="74"/>
      <c r="AD14" s="74"/>
      <c r="AE14" s="74"/>
    </row>
    <row r="15" spans="1:31" ht="12.75">
      <c r="A15" s="75" t="s">
        <v>30</v>
      </c>
      <c r="B15" s="72" t="s">
        <v>116</v>
      </c>
      <c r="C15" s="72"/>
      <c r="D15" s="49">
        <f t="shared" si="3"/>
        <v>0</v>
      </c>
      <c r="E15" s="49">
        <f t="shared" si="3"/>
        <v>0</v>
      </c>
      <c r="F15" s="50"/>
      <c r="G15" s="50"/>
      <c r="H15" s="49" t="e">
        <f t="shared" si="0"/>
        <v>#DIV/0!</v>
      </c>
      <c r="I15" s="50"/>
      <c r="J15" s="51">
        <f>SUM(K15:O15)</f>
        <v>0</v>
      </c>
      <c r="K15" s="52"/>
      <c r="L15" s="52"/>
      <c r="M15" s="52"/>
      <c r="N15" s="52"/>
      <c r="O15" s="52"/>
      <c r="P15" s="53"/>
      <c r="Q15" s="54"/>
      <c r="R15" s="55">
        <f>SUM(S15:W15)</f>
        <v>0</v>
      </c>
      <c r="S15" s="54"/>
      <c r="T15" s="54"/>
      <c r="U15" s="54"/>
      <c r="V15" s="54"/>
      <c r="W15" s="54"/>
      <c r="X15" s="54"/>
      <c r="Y15" s="54"/>
      <c r="Z15" s="55">
        <f>(S15+T15+U15)-(Y15+X15)</f>
        <v>0</v>
      </c>
      <c r="AA15" s="48" t="e">
        <f t="shared" si="2"/>
        <v>#DIV/0!</v>
      </c>
      <c r="AB15" s="74"/>
      <c r="AC15" s="74"/>
      <c r="AD15" s="74"/>
      <c r="AE15" s="74"/>
    </row>
    <row r="16" spans="1:31" ht="12.75">
      <c r="A16" s="75" t="s">
        <v>31</v>
      </c>
      <c r="B16" s="72" t="s">
        <v>87</v>
      </c>
      <c r="C16" s="72">
        <v>273</v>
      </c>
      <c r="D16" s="49">
        <f t="shared" si="3"/>
        <v>41</v>
      </c>
      <c r="E16" s="49">
        <f t="shared" si="3"/>
        <v>53</v>
      </c>
      <c r="F16" s="50">
        <v>229</v>
      </c>
      <c r="G16" s="50">
        <v>19</v>
      </c>
      <c r="H16" s="49">
        <f t="shared" si="0"/>
        <v>4.320754716981132</v>
      </c>
      <c r="I16" s="50">
        <v>41</v>
      </c>
      <c r="J16" s="51">
        <f>SUM(K16:O16)</f>
        <v>53</v>
      </c>
      <c r="K16" s="52">
        <f>11+33</f>
        <v>44</v>
      </c>
      <c r="L16" s="52">
        <v>3</v>
      </c>
      <c r="M16" s="52">
        <v>6</v>
      </c>
      <c r="N16" s="52">
        <v>0</v>
      </c>
      <c r="O16" s="52">
        <v>0</v>
      </c>
      <c r="P16" s="53">
        <v>19</v>
      </c>
      <c r="Q16" s="54">
        <v>87604.31</v>
      </c>
      <c r="R16" s="55">
        <f>SUM(S16:W16)</f>
        <v>169046.18</v>
      </c>
      <c r="S16" s="54">
        <f>78884.3+59665.23</f>
        <v>138549.53</v>
      </c>
      <c r="T16" s="54">
        <v>14234.58</v>
      </c>
      <c r="U16" s="54">
        <f>2557.57+13704.5</f>
        <v>16262.07</v>
      </c>
      <c r="V16" s="54">
        <v>0</v>
      </c>
      <c r="W16" s="54">
        <v>0</v>
      </c>
      <c r="X16" s="54">
        <v>27747.9</v>
      </c>
      <c r="Y16" s="54">
        <f>44996.9+50225.56</f>
        <v>95222.45999999999</v>
      </c>
      <c r="Z16" s="55">
        <f>(S16+T16+U16)-(Y16+X16)</f>
        <v>46075.82000000001</v>
      </c>
      <c r="AA16" s="48">
        <f t="shared" si="2"/>
        <v>27.256350897725113</v>
      </c>
      <c r="AB16" s="74">
        <v>1</v>
      </c>
      <c r="AC16" s="74">
        <v>0</v>
      </c>
      <c r="AD16" s="74">
        <v>0</v>
      </c>
      <c r="AE16" s="74"/>
    </row>
    <row r="17" spans="11:18" ht="12.75">
      <c r="K17" s="101"/>
      <c r="L17" s="101"/>
      <c r="M17" s="101"/>
      <c r="N17" s="101"/>
      <c r="O17" s="101"/>
      <c r="P17" s="101"/>
      <c r="Q17" s="101"/>
      <c r="R17" s="111"/>
    </row>
    <row r="18" spans="11:17" ht="12.75">
      <c r="K18" s="101"/>
      <c r="L18" s="101"/>
      <c r="M18" s="101"/>
      <c r="N18" s="101"/>
      <c r="O18" s="101"/>
      <c r="P18" s="101"/>
      <c r="Q18" s="101"/>
    </row>
    <row r="19" spans="1:19" ht="12.75">
      <c r="A19" s="129" t="s">
        <v>49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ht="12.75">
      <c r="A20" s="103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24" s="78" customFormat="1" ht="29.25" customHeight="1">
      <c r="A21" s="130" t="s">
        <v>151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04"/>
      <c r="X21" s="104"/>
    </row>
    <row r="22" spans="1:19" s="106" customFormat="1" ht="12.7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05"/>
    </row>
    <row r="23" spans="1:19" s="107" customFormat="1" ht="12.7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05"/>
    </row>
    <row r="24" spans="1:18" s="11" customFormat="1" ht="12.7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1" customFormat="1" ht="12.7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24" s="78" customFormat="1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04"/>
      <c r="X26" s="104"/>
    </row>
    <row r="27" spans="1:27" ht="15.75">
      <c r="A27" s="108" t="s">
        <v>122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16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3" s="11" customFormat="1" ht="15.75">
      <c r="A29" s="145" t="s">
        <v>16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8" s="11" customFormat="1" ht="15.75">
      <c r="A30" s="12"/>
      <c r="F30" s="143" t="s">
        <v>3</v>
      </c>
      <c r="G30" s="143"/>
      <c r="H30" s="92"/>
    </row>
    <row r="31" s="11" customFormat="1" ht="12.75">
      <c r="A31" s="110" t="s">
        <v>21</v>
      </c>
    </row>
    <row r="32" spans="2:3" s="11" customFormat="1" ht="12.75">
      <c r="B32" s="106"/>
      <c r="C32" s="106"/>
    </row>
  </sheetData>
  <sheetProtection sheet="1"/>
  <mergeCells count="38">
    <mergeCell ref="A7:A9"/>
    <mergeCell ref="B7:B9"/>
    <mergeCell ref="D7:E8"/>
    <mergeCell ref="F7:G8"/>
    <mergeCell ref="H7:H9"/>
    <mergeCell ref="I7:O7"/>
    <mergeCell ref="Q7:W7"/>
    <mergeCell ref="X7:X9"/>
    <mergeCell ref="Y7:Y9"/>
    <mergeCell ref="Z7:AA7"/>
    <mergeCell ref="AB7:AB9"/>
    <mergeCell ref="D5:K5"/>
    <mergeCell ref="AC7:AC9"/>
    <mergeCell ref="I8:I9"/>
    <mergeCell ref="J8:J9"/>
    <mergeCell ref="K8:O8"/>
    <mergeCell ref="Q8:Q9"/>
    <mergeCell ref="R8:R9"/>
    <mergeCell ref="S8:W8"/>
    <mergeCell ref="Z8:Z9"/>
    <mergeCell ref="AA8:AA9"/>
    <mergeCell ref="P7:P9"/>
    <mergeCell ref="A19:S19"/>
    <mergeCell ref="A21:V21"/>
    <mergeCell ref="A22:R22"/>
    <mergeCell ref="A23:R23"/>
    <mergeCell ref="A24:R24"/>
    <mergeCell ref="A25:R25"/>
    <mergeCell ref="AD7:AD9"/>
    <mergeCell ref="AE7:AE9"/>
    <mergeCell ref="A26:V26"/>
    <mergeCell ref="A29:M29"/>
    <mergeCell ref="F30:G30"/>
    <mergeCell ref="AD1:AE1"/>
    <mergeCell ref="B2:W2"/>
    <mergeCell ref="K3:Q3"/>
    <mergeCell ref="J4:R4"/>
    <mergeCell ref="C7:C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PageLayoutView="0" workbookViewId="0" topLeftCell="A1">
      <selection activeCell="A27" sqref="A27:IV27"/>
    </sheetView>
  </sheetViews>
  <sheetFormatPr defaultColWidth="9.140625" defaultRowHeight="12.75"/>
  <cols>
    <col min="1" max="1" width="7.00390625" style="58" customWidth="1"/>
    <col min="2" max="2" width="38.7109375" style="44" customWidth="1"/>
    <col min="3" max="3" width="9.8515625" style="44" customWidth="1"/>
    <col min="4" max="4" width="11.7109375" style="44" customWidth="1"/>
    <col min="5" max="5" width="12.140625" style="44" customWidth="1"/>
    <col min="6" max="6" width="11.28125" style="44" customWidth="1"/>
    <col min="7" max="7" width="13.28125" style="44" customWidth="1"/>
    <col min="8" max="8" width="10.28125" style="44" customWidth="1"/>
    <col min="9" max="14" width="9.140625" style="44" customWidth="1"/>
    <col min="15" max="15" width="12.00390625" style="44" customWidth="1"/>
    <col min="16" max="16" width="14.140625" style="44" customWidth="1"/>
    <col min="17" max="17" width="13.00390625" style="44" customWidth="1"/>
    <col min="18" max="18" width="17.140625" style="44" customWidth="1"/>
    <col min="19" max="19" width="7.140625" style="44" customWidth="1"/>
    <col min="20" max="20" width="7.57421875" style="44" customWidth="1"/>
    <col min="21" max="21" width="8.421875" style="44" customWidth="1"/>
    <col min="22" max="16384" width="9.140625" style="44" customWidth="1"/>
  </cols>
  <sheetData>
    <row r="1" ht="12.75">
      <c r="V1" s="59" t="s">
        <v>27</v>
      </c>
    </row>
    <row r="2" ht="12.75" customHeight="1"/>
    <row r="3" spans="1:16" ht="18" customHeight="1">
      <c r="A3" s="43"/>
      <c r="B3" s="166" t="s">
        <v>174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s="61" customFormat="1" ht="15.75">
      <c r="A4" s="60" t="s">
        <v>15</v>
      </c>
      <c r="B4" s="167" t="s">
        <v>178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2:16" s="61" customFormat="1" ht="15" customHeight="1">
      <c r="B5" s="168" t="s">
        <v>177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7" ht="12.75">
      <c r="A6" s="62"/>
      <c r="B6" s="63"/>
      <c r="C6" s="64"/>
      <c r="D6" s="64"/>
      <c r="E6" s="64"/>
      <c r="F6" s="64"/>
      <c r="G6" s="64"/>
    </row>
    <row r="7" spans="1:23" ht="20.25" customHeight="1">
      <c r="A7" s="157" t="s">
        <v>2</v>
      </c>
      <c r="B7" s="155" t="s">
        <v>41</v>
      </c>
      <c r="C7" s="160" t="s">
        <v>153</v>
      </c>
      <c r="D7" s="161"/>
      <c r="E7" s="162"/>
      <c r="F7" s="155" t="s">
        <v>96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 t="s">
        <v>128</v>
      </c>
      <c r="S7" s="155"/>
      <c r="T7" s="155"/>
      <c r="U7" s="155"/>
      <c r="V7" s="156" t="s">
        <v>129</v>
      </c>
      <c r="W7" s="156" t="s">
        <v>130</v>
      </c>
    </row>
    <row r="8" spans="1:23" ht="18.75" customHeight="1">
      <c r="A8" s="158"/>
      <c r="B8" s="155"/>
      <c r="C8" s="163"/>
      <c r="D8" s="164"/>
      <c r="E8" s="165"/>
      <c r="F8" s="155" t="s">
        <v>42</v>
      </c>
      <c r="G8" s="155"/>
      <c r="H8" s="155" t="s">
        <v>80</v>
      </c>
      <c r="I8" s="155"/>
      <c r="J8" s="155" t="s">
        <v>81</v>
      </c>
      <c r="K8" s="155"/>
      <c r="L8" s="155" t="s">
        <v>82</v>
      </c>
      <c r="M8" s="155"/>
      <c r="N8" s="169" t="s">
        <v>158</v>
      </c>
      <c r="O8" s="169" t="s">
        <v>159</v>
      </c>
      <c r="P8" s="155" t="s">
        <v>165</v>
      </c>
      <c r="Q8" s="155" t="s">
        <v>166</v>
      </c>
      <c r="R8" s="155" t="s">
        <v>131</v>
      </c>
      <c r="S8" s="155" t="s">
        <v>132</v>
      </c>
      <c r="T8" s="155" t="s">
        <v>133</v>
      </c>
      <c r="U8" s="155" t="s">
        <v>134</v>
      </c>
      <c r="V8" s="156"/>
      <c r="W8" s="156"/>
    </row>
    <row r="9" spans="1:23" ht="87" customHeight="1">
      <c r="A9" s="159"/>
      <c r="B9" s="155"/>
      <c r="C9" s="65" t="s">
        <v>42</v>
      </c>
      <c r="D9" s="66" t="s">
        <v>78</v>
      </c>
      <c r="E9" s="66" t="s">
        <v>52</v>
      </c>
      <c r="F9" s="66" t="s">
        <v>154</v>
      </c>
      <c r="G9" s="66" t="s">
        <v>155</v>
      </c>
      <c r="H9" s="65" t="s">
        <v>156</v>
      </c>
      <c r="I9" s="65" t="s">
        <v>157</v>
      </c>
      <c r="J9" s="65" t="s">
        <v>156</v>
      </c>
      <c r="K9" s="65" t="s">
        <v>157</v>
      </c>
      <c r="L9" s="65" t="s">
        <v>156</v>
      </c>
      <c r="M9" s="65" t="s">
        <v>157</v>
      </c>
      <c r="N9" s="170"/>
      <c r="O9" s="170"/>
      <c r="P9" s="155"/>
      <c r="Q9" s="155"/>
      <c r="R9" s="155"/>
      <c r="S9" s="155"/>
      <c r="T9" s="155"/>
      <c r="U9" s="155"/>
      <c r="V9" s="156"/>
      <c r="W9" s="156"/>
    </row>
    <row r="10" spans="1:23" ht="12.75">
      <c r="A10" s="67" t="s">
        <v>4</v>
      </c>
      <c r="B10" s="68" t="s">
        <v>5</v>
      </c>
      <c r="C10" s="68" t="s">
        <v>9</v>
      </c>
      <c r="D10" s="68" t="s">
        <v>10</v>
      </c>
      <c r="E10" s="68" t="s">
        <v>20</v>
      </c>
      <c r="F10" s="69" t="s">
        <v>99</v>
      </c>
      <c r="G10" s="69" t="s">
        <v>83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</row>
    <row r="11" spans="1:23" ht="21">
      <c r="A11" s="70" t="s">
        <v>4</v>
      </c>
      <c r="B11" s="71" t="s">
        <v>79</v>
      </c>
      <c r="C11" s="87">
        <f aca="true" t="shared" si="0" ref="C11:W11">SUM(C12:C20)</f>
        <v>1251</v>
      </c>
      <c r="D11" s="87">
        <f t="shared" si="0"/>
        <v>1003</v>
      </c>
      <c r="E11" s="87">
        <f t="shared" si="0"/>
        <v>2</v>
      </c>
      <c r="F11" s="87">
        <f t="shared" si="0"/>
        <v>824430.83</v>
      </c>
      <c r="G11" s="87">
        <f t="shared" si="0"/>
        <v>533301.28</v>
      </c>
      <c r="H11" s="87">
        <f t="shared" si="0"/>
        <v>814956.46</v>
      </c>
      <c r="I11" s="87">
        <f t="shared" si="0"/>
        <v>527940.7999999999</v>
      </c>
      <c r="J11" s="87">
        <f t="shared" si="0"/>
        <v>9474.37</v>
      </c>
      <c r="K11" s="87">
        <f t="shared" si="0"/>
        <v>5360.4800000000005</v>
      </c>
      <c r="L11" s="87">
        <f t="shared" si="0"/>
        <v>0</v>
      </c>
      <c r="M11" s="87">
        <f t="shared" si="0"/>
        <v>0</v>
      </c>
      <c r="N11" s="87">
        <f t="shared" si="0"/>
        <v>148913.68</v>
      </c>
      <c r="O11" s="87">
        <f t="shared" si="0"/>
        <v>71580.73999999999</v>
      </c>
      <c r="P11" s="87">
        <f t="shared" si="0"/>
        <v>427593.94</v>
      </c>
      <c r="Q11" s="87">
        <f t="shared" si="0"/>
        <v>0</v>
      </c>
      <c r="R11" s="87">
        <f t="shared" si="0"/>
        <v>28069.68</v>
      </c>
      <c r="S11" s="87">
        <f t="shared" si="0"/>
        <v>137</v>
      </c>
      <c r="T11" s="87">
        <f t="shared" si="0"/>
        <v>4</v>
      </c>
      <c r="U11" s="87">
        <f t="shared" si="0"/>
        <v>0</v>
      </c>
      <c r="V11" s="87">
        <f t="shared" si="0"/>
        <v>2</v>
      </c>
      <c r="W11" s="87">
        <f t="shared" si="0"/>
        <v>10363.16</v>
      </c>
    </row>
    <row r="12" spans="1:23" ht="12.75">
      <c r="A12" s="68" t="s">
        <v>6</v>
      </c>
      <c r="B12" s="72" t="s">
        <v>84</v>
      </c>
      <c r="C12" s="73">
        <v>0</v>
      </c>
      <c r="D12" s="73">
        <v>0</v>
      </c>
      <c r="E12" s="73">
        <v>0</v>
      </c>
      <c r="F12" s="87">
        <f>SUM(H12,J12,L12)</f>
        <v>0</v>
      </c>
      <c r="G12" s="87">
        <f aca="true" t="shared" si="1" ref="F12:G20">SUM(I12,K12,M12)</f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73">
        <v>0</v>
      </c>
      <c r="T12" s="73">
        <v>0</v>
      </c>
      <c r="U12" s="73">
        <v>0</v>
      </c>
      <c r="V12" s="73">
        <v>0</v>
      </c>
      <c r="W12" s="124">
        <v>0</v>
      </c>
    </row>
    <row r="13" spans="1:23" ht="12.75">
      <c r="A13" s="68" t="s">
        <v>7</v>
      </c>
      <c r="B13" s="72" t="s">
        <v>85</v>
      </c>
      <c r="C13" s="73">
        <v>0</v>
      </c>
      <c r="D13" s="73">
        <v>0</v>
      </c>
      <c r="E13" s="73">
        <v>0</v>
      </c>
      <c r="F13" s="87">
        <f t="shared" si="1"/>
        <v>0</v>
      </c>
      <c r="G13" s="87">
        <f t="shared" si="1"/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73">
        <v>0</v>
      </c>
      <c r="T13" s="73">
        <v>0</v>
      </c>
      <c r="U13" s="73">
        <v>0</v>
      </c>
      <c r="V13" s="73">
        <v>0</v>
      </c>
      <c r="W13" s="124">
        <v>0</v>
      </c>
    </row>
    <row r="14" spans="1:23" ht="12.75">
      <c r="A14" s="68" t="s">
        <v>8</v>
      </c>
      <c r="B14" s="72" t="s">
        <v>86</v>
      </c>
      <c r="C14" s="73">
        <v>0</v>
      </c>
      <c r="D14" s="73">
        <v>0</v>
      </c>
      <c r="E14" s="73">
        <v>0</v>
      </c>
      <c r="F14" s="87">
        <f t="shared" si="1"/>
        <v>0</v>
      </c>
      <c r="G14" s="87">
        <f t="shared" si="1"/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73">
        <v>0</v>
      </c>
      <c r="T14" s="73">
        <v>0</v>
      </c>
      <c r="U14" s="73">
        <v>0</v>
      </c>
      <c r="V14" s="73">
        <v>0</v>
      </c>
      <c r="W14" s="124">
        <v>0</v>
      </c>
    </row>
    <row r="15" spans="1:23" ht="12.75">
      <c r="A15" s="68" t="s">
        <v>30</v>
      </c>
      <c r="B15" s="72" t="s">
        <v>116</v>
      </c>
      <c r="C15" s="73">
        <v>3</v>
      </c>
      <c r="D15" s="73">
        <v>1</v>
      </c>
      <c r="E15" s="73">
        <v>1</v>
      </c>
      <c r="F15" s="87">
        <f t="shared" si="1"/>
        <v>48096</v>
      </c>
      <c r="G15" s="87">
        <f t="shared" si="1"/>
        <v>2021.2</v>
      </c>
      <c r="H15" s="124">
        <v>48096</v>
      </c>
      <c r="I15" s="124">
        <v>2021.2</v>
      </c>
      <c r="J15" s="124">
        <v>0</v>
      </c>
      <c r="K15" s="124">
        <v>0</v>
      </c>
      <c r="L15" s="124">
        <v>0</v>
      </c>
      <c r="M15" s="124">
        <v>0</v>
      </c>
      <c r="N15" s="124">
        <v>792</v>
      </c>
      <c r="O15" s="124">
        <v>2021.2</v>
      </c>
      <c r="P15" s="124">
        <v>37400</v>
      </c>
      <c r="Q15" s="124">
        <v>0</v>
      </c>
      <c r="R15" s="124">
        <v>0</v>
      </c>
      <c r="S15" s="73">
        <v>0</v>
      </c>
      <c r="T15" s="73">
        <v>0</v>
      </c>
      <c r="U15" s="73">
        <v>0</v>
      </c>
      <c r="V15" s="73">
        <v>0</v>
      </c>
      <c r="W15" s="124">
        <v>0</v>
      </c>
    </row>
    <row r="16" spans="1:23" ht="12.75">
      <c r="A16" s="68" t="s">
        <v>31</v>
      </c>
      <c r="B16" s="72" t="s">
        <v>87</v>
      </c>
      <c r="C16" s="73">
        <v>1240</v>
      </c>
      <c r="D16" s="73">
        <v>998</v>
      </c>
      <c r="E16" s="73">
        <v>1</v>
      </c>
      <c r="F16" s="87">
        <f t="shared" si="1"/>
        <v>774423.5</v>
      </c>
      <c r="G16" s="87">
        <f t="shared" si="1"/>
        <v>530366.5900000001</v>
      </c>
      <c r="H16" s="124">
        <v>765134.32</v>
      </c>
      <c r="I16" s="124">
        <v>525083.78</v>
      </c>
      <c r="J16" s="124">
        <v>9289.18</v>
      </c>
      <c r="K16" s="124">
        <v>5282.81</v>
      </c>
      <c r="L16" s="124">
        <v>0</v>
      </c>
      <c r="M16" s="124">
        <v>0</v>
      </c>
      <c r="N16" s="124">
        <v>146985.35</v>
      </c>
      <c r="O16" s="124">
        <v>69010.53</v>
      </c>
      <c r="P16" s="124">
        <v>390193.94</v>
      </c>
      <c r="Q16" s="124">
        <v>0</v>
      </c>
      <c r="R16" s="124">
        <v>28052.15</v>
      </c>
      <c r="S16" s="73">
        <v>136</v>
      </c>
      <c r="T16" s="73">
        <v>4</v>
      </c>
      <c r="U16" s="73">
        <v>0</v>
      </c>
      <c r="V16" s="73">
        <v>2</v>
      </c>
      <c r="W16" s="124">
        <v>10363.16</v>
      </c>
    </row>
    <row r="17" spans="1:23" ht="12.75">
      <c r="A17" s="68" t="s">
        <v>32</v>
      </c>
      <c r="B17" s="72" t="s">
        <v>88</v>
      </c>
      <c r="C17" s="73">
        <v>0</v>
      </c>
      <c r="D17" s="73">
        <v>0</v>
      </c>
      <c r="E17" s="73">
        <v>0</v>
      </c>
      <c r="F17" s="87">
        <f t="shared" si="1"/>
        <v>0</v>
      </c>
      <c r="G17" s="87">
        <f t="shared" si="1"/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73">
        <v>0</v>
      </c>
      <c r="T17" s="73">
        <v>0</v>
      </c>
      <c r="U17" s="73">
        <v>0</v>
      </c>
      <c r="V17" s="73">
        <v>0</v>
      </c>
      <c r="W17" s="124">
        <v>0</v>
      </c>
    </row>
    <row r="18" spans="1:23" ht="12.75">
      <c r="A18" s="68" t="s">
        <v>33</v>
      </c>
      <c r="B18" s="72" t="s">
        <v>117</v>
      </c>
      <c r="C18" s="73">
        <v>8</v>
      </c>
      <c r="D18" s="73">
        <v>4</v>
      </c>
      <c r="E18" s="73">
        <v>0</v>
      </c>
      <c r="F18" s="87">
        <f t="shared" si="1"/>
        <v>1911.3300000000002</v>
      </c>
      <c r="G18" s="87">
        <f t="shared" si="1"/>
        <v>913.49</v>
      </c>
      <c r="H18" s="124">
        <v>1726.14</v>
      </c>
      <c r="I18" s="124">
        <v>835.82</v>
      </c>
      <c r="J18" s="124">
        <v>185.19</v>
      </c>
      <c r="K18" s="124">
        <v>77.67</v>
      </c>
      <c r="L18" s="124">
        <v>0</v>
      </c>
      <c r="M18" s="124">
        <v>0</v>
      </c>
      <c r="N18" s="124">
        <v>1136.33</v>
      </c>
      <c r="O18" s="124">
        <v>549.01</v>
      </c>
      <c r="P18" s="124">
        <v>0</v>
      </c>
      <c r="Q18" s="124">
        <v>0</v>
      </c>
      <c r="R18" s="124">
        <v>17.53</v>
      </c>
      <c r="S18" s="73">
        <v>1</v>
      </c>
      <c r="T18" s="73">
        <v>0</v>
      </c>
      <c r="U18" s="73">
        <v>0</v>
      </c>
      <c r="V18" s="73">
        <v>0</v>
      </c>
      <c r="W18" s="124">
        <v>0</v>
      </c>
    </row>
    <row r="19" spans="1:23" ht="12.75">
      <c r="A19" s="68" t="s">
        <v>118</v>
      </c>
      <c r="B19" s="72" t="s">
        <v>89</v>
      </c>
      <c r="C19" s="73">
        <v>0</v>
      </c>
      <c r="D19" s="73">
        <v>0</v>
      </c>
      <c r="E19" s="73">
        <v>0</v>
      </c>
      <c r="F19" s="87">
        <f t="shared" si="1"/>
        <v>0</v>
      </c>
      <c r="G19" s="87">
        <f t="shared" si="1"/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73">
        <v>0</v>
      </c>
      <c r="T19" s="73">
        <v>0</v>
      </c>
      <c r="U19" s="73">
        <v>0</v>
      </c>
      <c r="V19" s="73">
        <v>0</v>
      </c>
      <c r="W19" s="124">
        <v>0</v>
      </c>
    </row>
    <row r="20" spans="1:23" ht="12.75">
      <c r="A20" s="68" t="s">
        <v>119</v>
      </c>
      <c r="B20" s="72" t="s">
        <v>120</v>
      </c>
      <c r="C20" s="73">
        <v>0</v>
      </c>
      <c r="D20" s="73">
        <v>0</v>
      </c>
      <c r="E20" s="73">
        <v>0</v>
      </c>
      <c r="F20" s="87">
        <f t="shared" si="1"/>
        <v>0</v>
      </c>
      <c r="G20" s="87">
        <f t="shared" si="1"/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73">
        <v>0</v>
      </c>
      <c r="T20" s="73">
        <v>0</v>
      </c>
      <c r="U20" s="73">
        <v>0</v>
      </c>
      <c r="V20" s="73">
        <v>0</v>
      </c>
      <c r="W20" s="124">
        <v>0</v>
      </c>
    </row>
    <row r="21" spans="1:23" ht="31.5">
      <c r="A21" s="75" t="s">
        <v>5</v>
      </c>
      <c r="B21" s="76" t="s">
        <v>98</v>
      </c>
      <c r="C21" s="49">
        <f>SUM(C22:C30)</f>
        <v>11421</v>
      </c>
      <c r="D21" s="47" t="s">
        <v>17</v>
      </c>
      <c r="E21" s="47" t="s">
        <v>17</v>
      </c>
      <c r="F21" s="49">
        <f aca="true" t="shared" si="2" ref="F21:L21">SUM(F22:F30)</f>
        <v>3374597.37</v>
      </c>
      <c r="G21" s="49">
        <f t="shared" si="2"/>
        <v>1887751.79</v>
      </c>
      <c r="H21" s="49">
        <f>SUM(H22:H30)</f>
        <v>3316415.4400000004</v>
      </c>
      <c r="I21" s="49">
        <f>SUM(I22:I30)</f>
        <v>1867600.7600000002</v>
      </c>
      <c r="J21" s="49">
        <f>SUM(J22:J30)</f>
        <v>58181.93000000001</v>
      </c>
      <c r="K21" s="49">
        <f>SUM(K22:K30)</f>
        <v>20151.03</v>
      </c>
      <c r="L21" s="49">
        <f t="shared" si="2"/>
        <v>0</v>
      </c>
      <c r="M21" s="49">
        <f>SUM(M22:M30)</f>
        <v>0</v>
      </c>
      <c r="N21" s="49" t="s">
        <v>17</v>
      </c>
      <c r="O21" s="49" t="s">
        <v>17</v>
      </c>
      <c r="P21" s="49" t="s">
        <v>17</v>
      </c>
      <c r="Q21" s="49" t="s">
        <v>17</v>
      </c>
      <c r="R21" s="49">
        <f aca="true" t="shared" si="3" ref="R21:W21">SUM(R22:R30)</f>
        <v>198469.5</v>
      </c>
      <c r="S21" s="49">
        <f t="shared" si="3"/>
        <v>1568</v>
      </c>
      <c r="T21" s="49">
        <f t="shared" si="3"/>
        <v>1</v>
      </c>
      <c r="U21" s="49">
        <f t="shared" si="3"/>
        <v>0</v>
      </c>
      <c r="V21" s="49">
        <f t="shared" si="3"/>
        <v>1</v>
      </c>
      <c r="W21" s="49">
        <f t="shared" si="3"/>
        <v>333.463</v>
      </c>
    </row>
    <row r="22" spans="1:23" s="78" customFormat="1" ht="12.75">
      <c r="A22" s="75" t="s">
        <v>73</v>
      </c>
      <c r="B22" s="77" t="s">
        <v>135</v>
      </c>
      <c r="C22" s="50">
        <v>231</v>
      </c>
      <c r="D22" s="73" t="s">
        <v>17</v>
      </c>
      <c r="E22" s="73" t="s">
        <v>17</v>
      </c>
      <c r="F22" s="88">
        <f>SUM(H22,J22,L22)</f>
        <v>4995.59</v>
      </c>
      <c r="G22" s="88">
        <f>SUM(I22,K22,M22)</f>
        <v>4129.33</v>
      </c>
      <c r="H22" s="127">
        <v>4944.59</v>
      </c>
      <c r="I22" s="127">
        <v>4104.85</v>
      </c>
      <c r="J22" s="127">
        <v>51</v>
      </c>
      <c r="K22" s="127">
        <v>24.48</v>
      </c>
      <c r="L22" s="127">
        <v>0</v>
      </c>
      <c r="M22" s="127">
        <v>0</v>
      </c>
      <c r="N22" s="73" t="s">
        <v>17</v>
      </c>
      <c r="O22" s="73" t="s">
        <v>17</v>
      </c>
      <c r="P22" s="73" t="s">
        <v>17</v>
      </c>
      <c r="Q22" s="73" t="s">
        <v>17</v>
      </c>
      <c r="R22" s="125">
        <v>508.91</v>
      </c>
      <c r="S22" s="126">
        <v>38</v>
      </c>
      <c r="T22" s="126">
        <v>0</v>
      </c>
      <c r="U22" s="126">
        <v>0</v>
      </c>
      <c r="V22" s="126">
        <v>0</v>
      </c>
      <c r="W22" s="125">
        <v>0</v>
      </c>
    </row>
    <row r="23" spans="1:23" ht="12.75">
      <c r="A23" s="75" t="s">
        <v>74</v>
      </c>
      <c r="B23" s="79" t="s">
        <v>25</v>
      </c>
      <c r="C23" s="50">
        <v>6233</v>
      </c>
      <c r="D23" s="73" t="s">
        <v>17</v>
      </c>
      <c r="E23" s="73" t="s">
        <v>17</v>
      </c>
      <c r="F23" s="88">
        <f>SUM(H23,J23,L23)</f>
        <v>126849.23000000001</v>
      </c>
      <c r="G23" s="88">
        <f>SUM(I23,K23,M23)</f>
        <v>95505.12</v>
      </c>
      <c r="H23" s="127">
        <v>116086.69</v>
      </c>
      <c r="I23" s="127">
        <v>84813.69</v>
      </c>
      <c r="J23" s="127">
        <v>10762.54</v>
      </c>
      <c r="K23" s="127">
        <v>10691.43</v>
      </c>
      <c r="L23" s="127">
        <v>0</v>
      </c>
      <c r="M23" s="127">
        <v>0</v>
      </c>
      <c r="N23" s="73" t="s">
        <v>17</v>
      </c>
      <c r="O23" s="73" t="s">
        <v>17</v>
      </c>
      <c r="P23" s="73" t="s">
        <v>17</v>
      </c>
      <c r="Q23" s="73" t="s">
        <v>17</v>
      </c>
      <c r="R23" s="125">
        <v>5547.48</v>
      </c>
      <c r="S23" s="126">
        <v>849</v>
      </c>
      <c r="T23" s="126">
        <v>0</v>
      </c>
      <c r="U23" s="126">
        <v>0</v>
      </c>
      <c r="V23" s="126">
        <v>0</v>
      </c>
      <c r="W23" s="125">
        <v>0</v>
      </c>
    </row>
    <row r="24" spans="1:23" ht="12.75">
      <c r="A24" s="75" t="s">
        <v>75</v>
      </c>
      <c r="B24" s="79" t="s">
        <v>26</v>
      </c>
      <c r="C24" s="50">
        <v>2246</v>
      </c>
      <c r="D24" s="73" t="s">
        <v>17</v>
      </c>
      <c r="E24" s="73" t="s">
        <v>17</v>
      </c>
      <c r="F24" s="88">
        <f aca="true" t="shared" si="4" ref="F24:G30">SUM(H24,J24,L24)</f>
        <v>203644.56</v>
      </c>
      <c r="G24" s="88">
        <f t="shared" si="4"/>
        <v>118110.23</v>
      </c>
      <c r="H24" s="127">
        <v>199084.75</v>
      </c>
      <c r="I24" s="127">
        <v>114959.62</v>
      </c>
      <c r="J24" s="127">
        <v>4559.81</v>
      </c>
      <c r="K24" s="127">
        <v>3150.61</v>
      </c>
      <c r="L24" s="127">
        <v>0</v>
      </c>
      <c r="M24" s="127">
        <v>0</v>
      </c>
      <c r="N24" s="73" t="s">
        <v>17</v>
      </c>
      <c r="O24" s="73" t="s">
        <v>17</v>
      </c>
      <c r="P24" s="73" t="s">
        <v>17</v>
      </c>
      <c r="Q24" s="73" t="s">
        <v>17</v>
      </c>
      <c r="R24" s="125">
        <v>6479</v>
      </c>
      <c r="S24" s="126">
        <v>284</v>
      </c>
      <c r="T24" s="126">
        <v>0</v>
      </c>
      <c r="U24" s="126">
        <v>0</v>
      </c>
      <c r="V24" s="126">
        <v>0</v>
      </c>
      <c r="W24" s="125">
        <v>0</v>
      </c>
    </row>
    <row r="25" spans="1:23" s="78" customFormat="1" ht="12.75">
      <c r="A25" s="75" t="s">
        <v>76</v>
      </c>
      <c r="B25" s="77" t="s">
        <v>136</v>
      </c>
      <c r="C25" s="50">
        <v>1488</v>
      </c>
      <c r="D25" s="73" t="s">
        <v>17</v>
      </c>
      <c r="E25" s="73" t="s">
        <v>17</v>
      </c>
      <c r="F25" s="88">
        <f t="shared" si="4"/>
        <v>367694.5</v>
      </c>
      <c r="G25" s="88">
        <f t="shared" si="4"/>
        <v>284378.48</v>
      </c>
      <c r="H25" s="127">
        <v>363445.04</v>
      </c>
      <c r="I25" s="127">
        <v>281179.88</v>
      </c>
      <c r="J25" s="127">
        <v>4249.46</v>
      </c>
      <c r="K25" s="127">
        <v>3198.6</v>
      </c>
      <c r="L25" s="127">
        <v>0</v>
      </c>
      <c r="M25" s="127">
        <v>0</v>
      </c>
      <c r="N25" s="73" t="s">
        <v>17</v>
      </c>
      <c r="O25" s="73" t="s">
        <v>17</v>
      </c>
      <c r="P25" s="73" t="s">
        <v>17</v>
      </c>
      <c r="Q25" s="73" t="s">
        <v>17</v>
      </c>
      <c r="R25" s="125">
        <v>10026.26</v>
      </c>
      <c r="S25" s="126">
        <v>286</v>
      </c>
      <c r="T25" s="126">
        <v>0</v>
      </c>
      <c r="U25" s="126">
        <v>0</v>
      </c>
      <c r="V25" s="126">
        <v>0</v>
      </c>
      <c r="W25" s="125">
        <v>0</v>
      </c>
    </row>
    <row r="26" spans="1:23" ht="12.75">
      <c r="A26" s="75" t="s">
        <v>77</v>
      </c>
      <c r="B26" s="80" t="s">
        <v>137</v>
      </c>
      <c r="C26" s="50">
        <v>0</v>
      </c>
      <c r="D26" s="73" t="s">
        <v>17</v>
      </c>
      <c r="E26" s="73" t="s">
        <v>17</v>
      </c>
      <c r="F26" s="88">
        <f t="shared" si="4"/>
        <v>0</v>
      </c>
      <c r="G26" s="88">
        <f t="shared" si="4"/>
        <v>1000</v>
      </c>
      <c r="H26" s="127">
        <v>0</v>
      </c>
      <c r="I26" s="127">
        <v>1000</v>
      </c>
      <c r="J26" s="127">
        <v>0</v>
      </c>
      <c r="K26" s="127">
        <v>0</v>
      </c>
      <c r="L26" s="127">
        <v>0</v>
      </c>
      <c r="M26" s="127">
        <v>0</v>
      </c>
      <c r="N26" s="73" t="s">
        <v>17</v>
      </c>
      <c r="O26" s="73" t="s">
        <v>17</v>
      </c>
      <c r="P26" s="73" t="s">
        <v>17</v>
      </c>
      <c r="Q26" s="73" t="s">
        <v>17</v>
      </c>
      <c r="R26" s="125">
        <v>0</v>
      </c>
      <c r="S26" s="126">
        <v>0</v>
      </c>
      <c r="T26" s="126">
        <v>0</v>
      </c>
      <c r="U26" s="126">
        <v>0</v>
      </c>
      <c r="V26" s="126">
        <v>0</v>
      </c>
      <c r="W26" s="125">
        <v>0</v>
      </c>
    </row>
    <row r="27" spans="1:23" ht="12.75">
      <c r="A27" s="75" t="s">
        <v>138</v>
      </c>
      <c r="B27" s="80" t="s">
        <v>139</v>
      </c>
      <c r="C27" s="50">
        <v>272</v>
      </c>
      <c r="D27" s="73" t="s">
        <v>17</v>
      </c>
      <c r="E27" s="73" t="s">
        <v>17</v>
      </c>
      <c r="F27" s="88">
        <f t="shared" si="4"/>
        <v>2260221.37</v>
      </c>
      <c r="G27" s="88">
        <f t="shared" si="4"/>
        <v>1096066.29</v>
      </c>
      <c r="H27" s="127">
        <v>2259797.37</v>
      </c>
      <c r="I27" s="127">
        <v>1095732.29</v>
      </c>
      <c r="J27" s="127">
        <v>424</v>
      </c>
      <c r="K27" s="127">
        <v>334</v>
      </c>
      <c r="L27" s="127">
        <v>0</v>
      </c>
      <c r="M27" s="127">
        <v>0</v>
      </c>
      <c r="N27" s="73" t="s">
        <v>17</v>
      </c>
      <c r="O27" s="73" t="s">
        <v>17</v>
      </c>
      <c r="P27" s="73" t="s">
        <v>17</v>
      </c>
      <c r="Q27" s="73" t="s">
        <v>17</v>
      </c>
      <c r="R27" s="125">
        <v>143164.76</v>
      </c>
      <c r="S27" s="126">
        <v>17</v>
      </c>
      <c r="T27" s="126">
        <v>1</v>
      </c>
      <c r="U27" s="126">
        <v>0</v>
      </c>
      <c r="V27" s="126">
        <v>1</v>
      </c>
      <c r="W27" s="125">
        <v>333.463</v>
      </c>
    </row>
    <row r="28" spans="1:23" ht="12.75">
      <c r="A28" s="75" t="s">
        <v>140</v>
      </c>
      <c r="B28" s="80" t="s">
        <v>141</v>
      </c>
      <c r="C28" s="50">
        <v>2</v>
      </c>
      <c r="D28" s="73" t="s">
        <v>17</v>
      </c>
      <c r="E28" s="73" t="s">
        <v>17</v>
      </c>
      <c r="F28" s="88">
        <f t="shared" si="4"/>
        <v>658</v>
      </c>
      <c r="G28" s="88">
        <f t="shared" si="4"/>
        <v>201.56</v>
      </c>
      <c r="H28" s="127">
        <v>658</v>
      </c>
      <c r="I28" s="127">
        <v>201.56</v>
      </c>
      <c r="J28" s="127">
        <v>0</v>
      </c>
      <c r="K28" s="127">
        <v>0</v>
      </c>
      <c r="L28" s="127">
        <v>0</v>
      </c>
      <c r="M28" s="127">
        <v>0</v>
      </c>
      <c r="N28" s="73" t="s">
        <v>17</v>
      </c>
      <c r="O28" s="73" t="s">
        <v>17</v>
      </c>
      <c r="P28" s="73" t="s">
        <v>17</v>
      </c>
      <c r="Q28" s="73" t="s">
        <v>17</v>
      </c>
      <c r="R28" s="125">
        <v>0</v>
      </c>
      <c r="S28" s="126">
        <v>0</v>
      </c>
      <c r="T28" s="126">
        <v>0</v>
      </c>
      <c r="U28" s="126">
        <v>0</v>
      </c>
      <c r="V28" s="126">
        <v>0</v>
      </c>
      <c r="W28" s="125">
        <v>0</v>
      </c>
    </row>
    <row r="29" spans="1:23" ht="12.75">
      <c r="A29" s="75" t="s">
        <v>142</v>
      </c>
      <c r="B29" s="80" t="s">
        <v>143</v>
      </c>
      <c r="C29" s="50">
        <v>0</v>
      </c>
      <c r="D29" s="73" t="s">
        <v>17</v>
      </c>
      <c r="E29" s="73" t="s">
        <v>17</v>
      </c>
      <c r="F29" s="88">
        <f t="shared" si="4"/>
        <v>0</v>
      </c>
      <c r="G29" s="88">
        <f t="shared" si="4"/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73">
        <v>0</v>
      </c>
      <c r="O29" s="73" t="s">
        <v>17</v>
      </c>
      <c r="P29" s="73" t="s">
        <v>17</v>
      </c>
      <c r="Q29" s="73" t="s">
        <v>17</v>
      </c>
      <c r="R29" s="125">
        <v>0</v>
      </c>
      <c r="S29" s="126">
        <v>0</v>
      </c>
      <c r="T29" s="126">
        <v>0</v>
      </c>
      <c r="U29" s="126">
        <v>0</v>
      </c>
      <c r="V29" s="126">
        <v>0</v>
      </c>
      <c r="W29" s="125">
        <v>0</v>
      </c>
    </row>
    <row r="30" spans="1:23" ht="12.75">
      <c r="A30" s="75" t="s">
        <v>144</v>
      </c>
      <c r="B30" s="79" t="s">
        <v>72</v>
      </c>
      <c r="C30" s="50">
        <v>949</v>
      </c>
      <c r="D30" s="73" t="s">
        <v>17</v>
      </c>
      <c r="E30" s="73" t="s">
        <v>17</v>
      </c>
      <c r="F30" s="88">
        <f t="shared" si="4"/>
        <v>410534.12</v>
      </c>
      <c r="G30" s="88">
        <f t="shared" si="4"/>
        <v>288360.77999999997</v>
      </c>
      <c r="H30" s="127">
        <v>372399</v>
      </c>
      <c r="I30" s="127">
        <v>285608.87</v>
      </c>
      <c r="J30" s="127">
        <v>38135.12</v>
      </c>
      <c r="K30" s="127">
        <v>2751.91</v>
      </c>
      <c r="L30" s="127">
        <v>0</v>
      </c>
      <c r="M30" s="127">
        <v>0</v>
      </c>
      <c r="N30" s="73" t="s">
        <v>17</v>
      </c>
      <c r="O30" s="73" t="s">
        <v>17</v>
      </c>
      <c r="P30" s="73" t="s">
        <v>17</v>
      </c>
      <c r="Q30" s="73" t="s">
        <v>17</v>
      </c>
      <c r="R30" s="125">
        <v>32743.09</v>
      </c>
      <c r="S30" s="126">
        <v>94</v>
      </c>
      <c r="T30" s="126">
        <v>0</v>
      </c>
      <c r="U30" s="126">
        <v>0</v>
      </c>
      <c r="V30" s="126">
        <v>0</v>
      </c>
      <c r="W30" s="125">
        <v>0</v>
      </c>
    </row>
    <row r="31" spans="1:23" ht="12.75">
      <c r="A31" s="70" t="s">
        <v>9</v>
      </c>
      <c r="B31" s="81" t="s">
        <v>97</v>
      </c>
      <c r="C31" s="89">
        <f>SUM(C11,C21)</f>
        <v>12672</v>
      </c>
      <c r="D31" s="89">
        <f>D11</f>
        <v>1003</v>
      </c>
      <c r="E31" s="89">
        <f>E11</f>
        <v>2</v>
      </c>
      <c r="F31" s="89">
        <f aca="true" t="shared" si="5" ref="F31:O31">SUM(F11,F21)</f>
        <v>4199028.2</v>
      </c>
      <c r="G31" s="89">
        <f t="shared" si="5"/>
        <v>2421053.0700000003</v>
      </c>
      <c r="H31" s="89">
        <f t="shared" si="5"/>
        <v>4131371.9000000004</v>
      </c>
      <c r="I31" s="89">
        <f t="shared" si="5"/>
        <v>2395541.56</v>
      </c>
      <c r="J31" s="89">
        <f t="shared" si="5"/>
        <v>67656.3</v>
      </c>
      <c r="K31" s="89">
        <f t="shared" si="5"/>
        <v>25511.51</v>
      </c>
      <c r="L31" s="89">
        <f t="shared" si="5"/>
        <v>0</v>
      </c>
      <c r="M31" s="89">
        <f t="shared" si="5"/>
        <v>0</v>
      </c>
      <c r="N31" s="89">
        <f t="shared" si="5"/>
        <v>148913.68</v>
      </c>
      <c r="O31" s="89">
        <f t="shared" si="5"/>
        <v>71580.73999999999</v>
      </c>
      <c r="P31" s="89">
        <f>SUM(P11)</f>
        <v>427593.94</v>
      </c>
      <c r="Q31" s="89">
        <f>SUM(Q11)</f>
        <v>0</v>
      </c>
      <c r="R31" s="89">
        <f aca="true" t="shared" si="6" ref="R31:W31">SUM(R11,R21)</f>
        <v>226539.18</v>
      </c>
      <c r="S31" s="89">
        <f t="shared" si="6"/>
        <v>1705</v>
      </c>
      <c r="T31" s="89">
        <f t="shared" si="6"/>
        <v>5</v>
      </c>
      <c r="U31" s="89">
        <f t="shared" si="6"/>
        <v>0</v>
      </c>
      <c r="V31" s="89">
        <f t="shared" si="6"/>
        <v>3</v>
      </c>
      <c r="W31" s="89">
        <f t="shared" si="6"/>
        <v>10696.623</v>
      </c>
    </row>
    <row r="32" spans="1:23" ht="24">
      <c r="A32" s="70" t="s">
        <v>10</v>
      </c>
      <c r="B32" s="81" t="s">
        <v>167</v>
      </c>
      <c r="C32" s="82" t="s">
        <v>17</v>
      </c>
      <c r="D32" s="82" t="s">
        <v>17</v>
      </c>
      <c r="E32" s="82" t="s">
        <v>17</v>
      </c>
      <c r="F32" s="89">
        <f>H32+J32+L32</f>
        <v>7211825.04</v>
      </c>
      <c r="G32" s="82" t="s">
        <v>17</v>
      </c>
      <c r="H32" s="83">
        <v>6156890.11</v>
      </c>
      <c r="I32" s="82" t="s">
        <v>17</v>
      </c>
      <c r="J32" s="83">
        <v>1054934.93</v>
      </c>
      <c r="K32" s="82" t="s">
        <v>17</v>
      </c>
      <c r="L32" s="83">
        <v>0</v>
      </c>
      <c r="M32" s="89" t="s">
        <v>17</v>
      </c>
      <c r="N32" s="89" t="s">
        <v>17</v>
      </c>
      <c r="O32" s="89" t="s">
        <v>17</v>
      </c>
      <c r="P32" s="89" t="s">
        <v>17</v>
      </c>
      <c r="Q32" s="89" t="s">
        <v>17</v>
      </c>
      <c r="R32" s="89" t="s">
        <v>17</v>
      </c>
      <c r="S32" s="89" t="s">
        <v>17</v>
      </c>
      <c r="T32" s="89" t="s">
        <v>17</v>
      </c>
      <c r="U32" s="89" t="s">
        <v>17</v>
      </c>
      <c r="V32" s="89" t="s">
        <v>17</v>
      </c>
      <c r="W32" s="89" t="s">
        <v>17</v>
      </c>
    </row>
    <row r="33" spans="1:17" ht="12.75">
      <c r="A33" s="62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5" ht="12.75">
      <c r="A35" s="84" t="s">
        <v>23</v>
      </c>
    </row>
    <row r="36" ht="12.75">
      <c r="A36" s="84" t="s">
        <v>160</v>
      </c>
    </row>
    <row r="37" ht="12.75">
      <c r="A37" s="59" t="s">
        <v>148</v>
      </c>
    </row>
    <row r="38" ht="12.75">
      <c r="A38" s="59" t="s">
        <v>171</v>
      </c>
    </row>
    <row r="39" spans="1:7" ht="13.5" customHeight="1">
      <c r="A39" s="59" t="s">
        <v>169</v>
      </c>
      <c r="B39" s="154" t="s">
        <v>170</v>
      </c>
      <c r="C39" s="154"/>
      <c r="D39" s="154"/>
      <c r="E39" s="154"/>
      <c r="F39" s="154"/>
      <c r="G39" s="154"/>
    </row>
    <row r="40" ht="12.75">
      <c r="A40" s="59" t="s">
        <v>168</v>
      </c>
    </row>
    <row r="41" ht="12.75">
      <c r="A41" s="59"/>
    </row>
    <row r="43" spans="1:2" ht="12.75" customHeight="1">
      <c r="A43" s="85" t="s">
        <v>36</v>
      </c>
      <c r="B43" s="86"/>
    </row>
    <row r="44" ht="12.75">
      <c r="A44" s="85"/>
    </row>
    <row r="45" ht="12.75">
      <c r="A45" s="85" t="s">
        <v>21</v>
      </c>
    </row>
  </sheetData>
  <sheetProtection/>
  <mergeCells count="23">
    <mergeCell ref="B3:P3"/>
    <mergeCell ref="B4:P4"/>
    <mergeCell ref="B5:P5"/>
    <mergeCell ref="N8:N9"/>
    <mergeCell ref="O8:O9"/>
    <mergeCell ref="R8:R9"/>
    <mergeCell ref="Q8:Q9"/>
    <mergeCell ref="S8:S9"/>
    <mergeCell ref="T8:T9"/>
    <mergeCell ref="A7:A9"/>
    <mergeCell ref="B7:B9"/>
    <mergeCell ref="C7:E8"/>
    <mergeCell ref="F7:Q7"/>
    <mergeCell ref="B39:G39"/>
    <mergeCell ref="U8:U9"/>
    <mergeCell ref="R7:U7"/>
    <mergeCell ref="V7:V9"/>
    <mergeCell ref="W7:W9"/>
    <mergeCell ref="F8:G8"/>
    <mergeCell ref="H8:I8"/>
    <mergeCell ref="J8:K8"/>
    <mergeCell ref="L8:M8"/>
    <mergeCell ref="P8:P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00390625" style="8" customWidth="1"/>
    <col min="2" max="2" width="35.421875" style="8" customWidth="1"/>
    <col min="3" max="3" width="20.57421875" style="6" customWidth="1"/>
    <col min="4" max="4" width="24.140625" style="6" customWidth="1"/>
    <col min="5" max="5" width="15.140625" style="6" customWidth="1"/>
    <col min="6" max="6" width="13.421875" style="6" customWidth="1"/>
    <col min="7" max="7" width="13.57421875" style="6" customWidth="1"/>
    <col min="8" max="8" width="22.7109375" style="6" customWidth="1"/>
    <col min="9" max="16384" width="9.140625" style="6" customWidth="1"/>
  </cols>
  <sheetData>
    <row r="1" ht="12.75" customHeight="1">
      <c r="D1" s="23" t="s">
        <v>162</v>
      </c>
    </row>
    <row r="2" spans="7:8" ht="12.75" customHeight="1">
      <c r="G2" s="24"/>
      <c r="H2" s="24"/>
    </row>
    <row r="3" spans="1:7" ht="39.75" customHeight="1">
      <c r="A3" s="4"/>
      <c r="B3" s="171" t="s">
        <v>175</v>
      </c>
      <c r="C3" s="171"/>
      <c r="D3" s="171"/>
      <c r="E3" s="2"/>
      <c r="F3" s="2"/>
      <c r="G3" s="2"/>
    </row>
    <row r="4" spans="1:7" s="3" customFormat="1" ht="15.75">
      <c r="A4" s="25" t="s">
        <v>44</v>
      </c>
      <c r="B4" s="172" t="s">
        <v>178</v>
      </c>
      <c r="C4" s="172"/>
      <c r="D4" s="172"/>
      <c r="E4" s="26"/>
      <c r="F4" s="26"/>
      <c r="G4" s="26"/>
    </row>
    <row r="5" spans="3:8" s="3" customFormat="1" ht="15" customHeight="1">
      <c r="C5" s="21" t="s">
        <v>180</v>
      </c>
      <c r="D5" s="27"/>
      <c r="E5" s="27"/>
      <c r="F5" s="27"/>
      <c r="G5" s="27"/>
      <c r="H5" s="27"/>
    </row>
    <row r="6" spans="3:4" s="3" customFormat="1" ht="15" customHeight="1">
      <c r="C6" s="21"/>
      <c r="D6" s="21"/>
    </row>
    <row r="7" spans="1:8" s="1" customFormat="1" ht="29.25" customHeight="1">
      <c r="A7" s="28" t="s">
        <v>2</v>
      </c>
      <c r="B7" s="29" t="s">
        <v>53</v>
      </c>
      <c r="C7" s="28" t="s">
        <v>57</v>
      </c>
      <c r="D7" s="28" t="s">
        <v>55</v>
      </c>
      <c r="E7" s="37"/>
      <c r="F7" s="37"/>
      <c r="G7" s="38"/>
      <c r="H7" s="37"/>
    </row>
    <row r="8" spans="1:8" s="1" customFormat="1" ht="15.75">
      <c r="A8" s="39" t="s">
        <v>4</v>
      </c>
      <c r="B8" s="40" t="s">
        <v>54</v>
      </c>
      <c r="C8" s="42">
        <v>39</v>
      </c>
      <c r="D8" s="42">
        <v>172</v>
      </c>
      <c r="E8" s="41"/>
      <c r="F8" s="41"/>
      <c r="G8" s="41"/>
      <c r="H8" s="41"/>
    </row>
    <row r="9" spans="1:8" s="1" customFormat="1" ht="15.75">
      <c r="A9" s="39" t="s">
        <v>5</v>
      </c>
      <c r="B9" s="40" t="s">
        <v>56</v>
      </c>
      <c r="C9" s="42">
        <v>270</v>
      </c>
      <c r="D9" s="42">
        <v>270</v>
      </c>
      <c r="E9" s="41"/>
      <c r="F9" s="41"/>
      <c r="G9" s="41"/>
      <c r="H9" s="41"/>
    </row>
    <row r="10" spans="1:8" s="1" customFormat="1" ht="47.25">
      <c r="A10" s="39" t="s">
        <v>9</v>
      </c>
      <c r="B10" s="40" t="s">
        <v>90</v>
      </c>
      <c r="C10" s="42">
        <v>0</v>
      </c>
      <c r="D10" s="42" t="s">
        <v>17</v>
      </c>
      <c r="E10" s="41"/>
      <c r="F10" s="41"/>
      <c r="G10" s="41"/>
      <c r="H10" s="41"/>
    </row>
    <row r="12" ht="12.75">
      <c r="B12" s="9" t="s">
        <v>47</v>
      </c>
    </row>
    <row r="13" ht="12.75">
      <c r="B13" s="9"/>
    </row>
    <row r="14" ht="12" customHeight="1"/>
    <row r="15" spans="2:4" ht="12.75">
      <c r="B15" s="20" t="s">
        <v>36</v>
      </c>
      <c r="C15" s="20"/>
      <c r="D15" s="33"/>
    </row>
    <row r="16" spans="2:4" ht="12.75" customHeight="1">
      <c r="B16" s="5"/>
      <c r="C16" s="5"/>
      <c r="D16" s="7" t="s">
        <v>45</v>
      </c>
    </row>
    <row r="17" spans="2:3" ht="12.75">
      <c r="B17" s="20" t="s">
        <v>46</v>
      </c>
      <c r="C17" s="20"/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3.8515625" style="8" customWidth="1"/>
    <col min="2" max="2" width="13.7109375" style="8" customWidth="1"/>
    <col min="3" max="3" width="16.00390625" style="8" customWidth="1"/>
    <col min="4" max="4" width="14.57421875" style="6" customWidth="1"/>
    <col min="5" max="5" width="16.7109375" style="6" customWidth="1"/>
    <col min="6" max="6" width="15.421875" style="6" customWidth="1"/>
    <col min="7" max="7" width="17.57421875" style="6" customWidth="1"/>
    <col min="8" max="8" width="15.140625" style="6" customWidth="1"/>
    <col min="9" max="9" width="13.421875" style="6" customWidth="1"/>
    <col min="10" max="10" width="13.57421875" style="6" customWidth="1"/>
    <col min="11" max="11" width="22.7109375" style="6" customWidth="1"/>
    <col min="12" max="16384" width="9.140625" style="6" customWidth="1"/>
  </cols>
  <sheetData>
    <row r="1" ht="12.75" customHeight="1">
      <c r="G1" s="23" t="s">
        <v>163</v>
      </c>
    </row>
    <row r="2" spans="10:11" ht="12.75" customHeight="1">
      <c r="J2" s="24"/>
      <c r="K2" s="24"/>
    </row>
    <row r="3" spans="1:10" ht="15.75" customHeight="1">
      <c r="A3" s="171" t="s">
        <v>176</v>
      </c>
      <c r="B3" s="171"/>
      <c r="C3" s="171"/>
      <c r="D3" s="171"/>
      <c r="E3" s="171"/>
      <c r="F3" s="171"/>
      <c r="G3" s="171"/>
      <c r="H3" s="2"/>
      <c r="I3" s="2"/>
      <c r="J3" s="2"/>
    </row>
    <row r="4" spans="1:10" s="3" customFormat="1" ht="15.75">
      <c r="A4" s="25" t="s">
        <v>44</v>
      </c>
      <c r="B4" s="174" t="s">
        <v>182</v>
      </c>
      <c r="C4" s="174"/>
      <c r="D4" s="174"/>
      <c r="E4" s="174"/>
      <c r="F4" s="174"/>
      <c r="G4" s="26"/>
      <c r="H4" s="26"/>
      <c r="I4" s="26"/>
      <c r="J4" s="26"/>
    </row>
    <row r="5" spans="4:11" s="3" customFormat="1" ht="15" customHeight="1">
      <c r="D5" s="21" t="s">
        <v>180</v>
      </c>
      <c r="E5" s="27"/>
      <c r="F5" s="27"/>
      <c r="G5" s="27"/>
      <c r="H5" s="27"/>
      <c r="I5" s="27"/>
      <c r="J5" s="27"/>
      <c r="K5" s="27"/>
    </row>
    <row r="6" spans="4:7" s="3" customFormat="1" ht="15" customHeight="1">
      <c r="D6" s="21"/>
      <c r="E6" s="21"/>
      <c r="F6" s="21"/>
      <c r="G6" s="21"/>
    </row>
    <row r="7" spans="1:7" s="3" customFormat="1" ht="48" customHeight="1">
      <c r="A7" s="175" t="s">
        <v>59</v>
      </c>
      <c r="B7" s="177" t="s">
        <v>60</v>
      </c>
      <c r="C7" s="178"/>
      <c r="D7" s="177" t="s">
        <v>61</v>
      </c>
      <c r="E7" s="178"/>
      <c r="F7" s="177" t="s">
        <v>62</v>
      </c>
      <c r="G7" s="178"/>
    </row>
    <row r="8" spans="1:11" ht="75.75" customHeight="1">
      <c r="A8" s="176"/>
      <c r="B8" s="28" t="s">
        <v>149</v>
      </c>
      <c r="C8" s="29" t="s">
        <v>63</v>
      </c>
      <c r="D8" s="28" t="s">
        <v>58</v>
      </c>
      <c r="E8" s="29" t="s">
        <v>64</v>
      </c>
      <c r="F8" s="28" t="s">
        <v>58</v>
      </c>
      <c r="G8" s="29" t="s">
        <v>65</v>
      </c>
      <c r="H8" s="30"/>
      <c r="I8" s="30"/>
      <c r="J8" s="31"/>
      <c r="K8" s="30"/>
    </row>
    <row r="9" spans="1:11" ht="12.75">
      <c r="A9" s="35" t="s">
        <v>4</v>
      </c>
      <c r="B9" s="35" t="s">
        <v>5</v>
      </c>
      <c r="C9" s="35" t="s">
        <v>9</v>
      </c>
      <c r="D9" s="35" t="s">
        <v>10</v>
      </c>
      <c r="E9" s="35" t="s">
        <v>20</v>
      </c>
      <c r="F9" s="35" t="s">
        <v>50</v>
      </c>
      <c r="G9" s="35" t="s">
        <v>51</v>
      </c>
      <c r="H9" s="32"/>
      <c r="I9" s="32"/>
      <c r="J9" s="32"/>
      <c r="K9" s="32"/>
    </row>
    <row r="10" spans="1:11" ht="48.75" customHeight="1">
      <c r="A10" s="36" t="s">
        <v>66</v>
      </c>
      <c r="B10" s="22" t="s">
        <v>146</v>
      </c>
      <c r="C10" s="120">
        <v>5506.5</v>
      </c>
      <c r="D10" s="119">
        <v>75</v>
      </c>
      <c r="E10" s="121">
        <v>4049.97</v>
      </c>
      <c r="F10" s="119">
        <v>0</v>
      </c>
      <c r="G10" s="119">
        <v>0</v>
      </c>
      <c r="H10" s="32"/>
      <c r="I10" s="32"/>
      <c r="J10" s="32"/>
      <c r="K10" s="32"/>
    </row>
    <row r="11" spans="1:11" ht="31.5">
      <c r="A11" s="36" t="s">
        <v>67</v>
      </c>
      <c r="B11" s="22" t="s">
        <v>145</v>
      </c>
      <c r="C11" s="120">
        <v>1563.25</v>
      </c>
      <c r="D11" s="119">
        <v>5</v>
      </c>
      <c r="E11" s="121">
        <v>652.9</v>
      </c>
      <c r="F11" s="119">
        <v>0</v>
      </c>
      <c r="G11" s="119">
        <v>0</v>
      </c>
      <c r="H11" s="32"/>
      <c r="I11" s="32"/>
      <c r="J11" s="32"/>
      <c r="K11" s="32"/>
    </row>
    <row r="12" spans="1:11" ht="120" customHeight="1">
      <c r="A12" s="57" t="s">
        <v>164</v>
      </c>
      <c r="B12" s="22" t="s">
        <v>181</v>
      </c>
      <c r="C12" s="120">
        <v>124772.05</v>
      </c>
      <c r="D12" s="119">
        <v>359</v>
      </c>
      <c r="E12" s="121">
        <v>115954.6</v>
      </c>
      <c r="F12" s="119">
        <v>1</v>
      </c>
      <c r="G12" s="119">
        <v>49.8</v>
      </c>
      <c r="H12" s="32"/>
      <c r="I12" s="32"/>
      <c r="J12" s="32"/>
      <c r="K12" s="32"/>
    </row>
    <row r="13" ht="12.75">
      <c r="C13" s="9"/>
    </row>
    <row r="14" spans="1:3" ht="17.25" customHeight="1">
      <c r="A14" s="173" t="s">
        <v>161</v>
      </c>
      <c r="B14" s="173"/>
      <c r="C14" s="173"/>
    </row>
    <row r="15" ht="12" customHeight="1"/>
    <row r="16" spans="1:7" ht="12.75">
      <c r="A16" s="20" t="s">
        <v>36</v>
      </c>
      <c r="B16" s="20"/>
      <c r="C16" s="33"/>
      <c r="F16" s="34"/>
      <c r="G16" s="34"/>
    </row>
    <row r="17" spans="1:7" ht="12.75" customHeight="1">
      <c r="A17" s="5"/>
      <c r="B17" s="5"/>
      <c r="C17" s="7" t="s">
        <v>45</v>
      </c>
      <c r="F17" s="7"/>
      <c r="G17" s="7"/>
    </row>
    <row r="18" spans="1:3" ht="12.75">
      <c r="A18" s="20" t="s">
        <v>46</v>
      </c>
      <c r="B18" s="20"/>
      <c r="C18" s="6"/>
    </row>
  </sheetData>
  <sheetProtection/>
  <mergeCells count="7">
    <mergeCell ref="A14:C14"/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2019-03-22T09:25:49Z</cp:lastPrinted>
  <dcterms:created xsi:type="dcterms:W3CDTF">2010-01-11T03:41:37Z</dcterms:created>
  <dcterms:modified xsi:type="dcterms:W3CDTF">2019-10-11T09:24:09Z</dcterms:modified>
  <cp:category/>
  <cp:version/>
  <cp:contentType/>
  <cp:contentStatus/>
</cp:coreProperties>
</file>